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ngr-4\Downloads\"/>
    </mc:Choice>
  </mc:AlternateContent>
  <xr:revisionPtr revIDLastSave="0" documentId="13_ncr:1_{F4C191F8-9AF9-49C3-BB10-9FB8F247FE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боснование 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17" i="1" l="1"/>
  <c r="U18" i="1"/>
  <c r="U19" i="1"/>
  <c r="U21" i="1"/>
  <c r="U23" i="1"/>
  <c r="U24" i="1"/>
  <c r="U25" i="1"/>
  <c r="U27" i="1"/>
  <c r="U28" i="1"/>
  <c r="U29" i="1"/>
  <c r="U30" i="1"/>
  <c r="U31" i="1"/>
  <c r="U33" i="1"/>
  <c r="U37" i="1"/>
  <c r="U38" i="1"/>
  <c r="U39" i="1"/>
  <c r="U40" i="1"/>
  <c r="U41" i="1"/>
  <c r="U42" i="1"/>
  <c r="U43" i="1"/>
  <c r="U44" i="1"/>
  <c r="U46" i="1"/>
  <c r="U47" i="1"/>
  <c r="U48" i="1"/>
  <c r="U49" i="1"/>
  <c r="U50" i="1"/>
  <c r="U51" i="1"/>
  <c r="U52" i="1"/>
  <c r="U55" i="1"/>
  <c r="U56" i="1"/>
  <c r="U57" i="1"/>
  <c r="U58" i="1"/>
  <c r="U59" i="1"/>
  <c r="U16" i="1"/>
  <c r="U15" i="1"/>
  <c r="U14" i="1"/>
  <c r="F20" i="1"/>
  <c r="H20" i="1"/>
  <c r="J20" i="1"/>
  <c r="Q20" i="1"/>
  <c r="V20" i="1" s="1"/>
  <c r="R20" i="1"/>
  <c r="F21" i="1"/>
  <c r="H21" i="1"/>
  <c r="J21" i="1"/>
  <c r="Q21" i="1"/>
  <c r="V21" i="1" s="1"/>
  <c r="R21" i="1"/>
  <c r="F22" i="1"/>
  <c r="H22" i="1"/>
  <c r="J22" i="1"/>
  <c r="Q22" i="1"/>
  <c r="V22" i="1" s="1"/>
  <c r="R22" i="1"/>
  <c r="F23" i="1"/>
  <c r="H23" i="1"/>
  <c r="J23" i="1"/>
  <c r="Q23" i="1"/>
  <c r="V23" i="1" s="1"/>
  <c r="R23" i="1"/>
  <c r="F24" i="1"/>
  <c r="H24" i="1"/>
  <c r="J24" i="1"/>
  <c r="Q24" i="1"/>
  <c r="V24" i="1" s="1"/>
  <c r="R24" i="1"/>
  <c r="F25" i="1"/>
  <c r="H25" i="1"/>
  <c r="J25" i="1"/>
  <c r="Q25" i="1"/>
  <c r="V25" i="1" s="1"/>
  <c r="R25" i="1"/>
  <c r="F26" i="1"/>
  <c r="H26" i="1"/>
  <c r="J26" i="1"/>
  <c r="Q26" i="1"/>
  <c r="S26" i="1" s="1"/>
  <c r="T26" i="1" s="1"/>
  <c r="U26" i="1" s="1"/>
  <c r="R26" i="1"/>
  <c r="F27" i="1"/>
  <c r="H27" i="1"/>
  <c r="J27" i="1"/>
  <c r="Q27" i="1"/>
  <c r="V27" i="1" s="1"/>
  <c r="R27" i="1"/>
  <c r="F28" i="1"/>
  <c r="H28" i="1"/>
  <c r="J28" i="1"/>
  <c r="Q28" i="1"/>
  <c r="V28" i="1" s="1"/>
  <c r="R28" i="1"/>
  <c r="F29" i="1"/>
  <c r="H29" i="1"/>
  <c r="J29" i="1"/>
  <c r="Q29" i="1"/>
  <c r="V29" i="1" s="1"/>
  <c r="R29" i="1"/>
  <c r="F30" i="1"/>
  <c r="H30" i="1"/>
  <c r="J30" i="1"/>
  <c r="Q30" i="1"/>
  <c r="V30" i="1" s="1"/>
  <c r="R30" i="1"/>
  <c r="F31" i="1"/>
  <c r="H31" i="1"/>
  <c r="J31" i="1"/>
  <c r="Q31" i="1"/>
  <c r="V31" i="1" s="1"/>
  <c r="R31" i="1"/>
  <c r="F32" i="1"/>
  <c r="H32" i="1"/>
  <c r="J32" i="1"/>
  <c r="Q32" i="1"/>
  <c r="V32" i="1" s="1"/>
  <c r="R32" i="1"/>
  <c r="F33" i="1"/>
  <c r="H33" i="1"/>
  <c r="J33" i="1"/>
  <c r="Q33" i="1"/>
  <c r="V33" i="1" s="1"/>
  <c r="R33" i="1"/>
  <c r="F34" i="1"/>
  <c r="H34" i="1"/>
  <c r="J34" i="1"/>
  <c r="Q34" i="1"/>
  <c r="V34" i="1" s="1"/>
  <c r="R34" i="1"/>
  <c r="F35" i="1"/>
  <c r="H35" i="1"/>
  <c r="J35" i="1"/>
  <c r="Q35" i="1"/>
  <c r="V35" i="1" s="1"/>
  <c r="R35" i="1"/>
  <c r="F36" i="1"/>
  <c r="H36" i="1"/>
  <c r="J36" i="1"/>
  <c r="Q36" i="1"/>
  <c r="V36" i="1" s="1"/>
  <c r="R36" i="1"/>
  <c r="F37" i="1"/>
  <c r="H37" i="1"/>
  <c r="J37" i="1"/>
  <c r="Q37" i="1"/>
  <c r="V37" i="1" s="1"/>
  <c r="R37" i="1"/>
  <c r="F38" i="1"/>
  <c r="H38" i="1"/>
  <c r="J38" i="1"/>
  <c r="Q38" i="1"/>
  <c r="V38" i="1" s="1"/>
  <c r="R38" i="1"/>
  <c r="F39" i="1"/>
  <c r="H39" i="1"/>
  <c r="J39" i="1"/>
  <c r="Q39" i="1"/>
  <c r="V39" i="1" s="1"/>
  <c r="R39" i="1"/>
  <c r="F40" i="1"/>
  <c r="H40" i="1"/>
  <c r="J40" i="1"/>
  <c r="Q40" i="1"/>
  <c r="V40" i="1" s="1"/>
  <c r="R40" i="1"/>
  <c r="F41" i="1"/>
  <c r="H41" i="1"/>
  <c r="J41" i="1"/>
  <c r="Q41" i="1"/>
  <c r="V41" i="1" s="1"/>
  <c r="R41" i="1"/>
  <c r="F42" i="1"/>
  <c r="H42" i="1"/>
  <c r="J42" i="1"/>
  <c r="Q42" i="1"/>
  <c r="S42" i="1" s="1"/>
  <c r="T42" i="1" s="1"/>
  <c r="R42" i="1"/>
  <c r="F43" i="1"/>
  <c r="H43" i="1"/>
  <c r="J43" i="1"/>
  <c r="Q43" i="1"/>
  <c r="V43" i="1" s="1"/>
  <c r="R43" i="1"/>
  <c r="F44" i="1"/>
  <c r="H44" i="1"/>
  <c r="J44" i="1"/>
  <c r="Q44" i="1"/>
  <c r="V44" i="1" s="1"/>
  <c r="R44" i="1"/>
  <c r="F45" i="1"/>
  <c r="H45" i="1"/>
  <c r="J45" i="1"/>
  <c r="Q45" i="1"/>
  <c r="V45" i="1" s="1"/>
  <c r="R45" i="1"/>
  <c r="F46" i="1"/>
  <c r="H46" i="1"/>
  <c r="J46" i="1"/>
  <c r="Q46" i="1"/>
  <c r="V46" i="1" s="1"/>
  <c r="R46" i="1"/>
  <c r="F47" i="1"/>
  <c r="H47" i="1"/>
  <c r="J47" i="1"/>
  <c r="Q47" i="1"/>
  <c r="V47" i="1" s="1"/>
  <c r="R47" i="1"/>
  <c r="F48" i="1"/>
  <c r="H48" i="1"/>
  <c r="J48" i="1"/>
  <c r="Q48" i="1"/>
  <c r="V48" i="1" s="1"/>
  <c r="R48" i="1"/>
  <c r="F49" i="1"/>
  <c r="H49" i="1"/>
  <c r="J49" i="1"/>
  <c r="Q49" i="1"/>
  <c r="S49" i="1" s="1"/>
  <c r="T49" i="1" s="1"/>
  <c r="R49" i="1"/>
  <c r="F50" i="1"/>
  <c r="H50" i="1"/>
  <c r="J50" i="1"/>
  <c r="Q50" i="1"/>
  <c r="S50" i="1" s="1"/>
  <c r="T50" i="1" s="1"/>
  <c r="R50" i="1"/>
  <c r="F51" i="1"/>
  <c r="H51" i="1"/>
  <c r="J51" i="1"/>
  <c r="Q51" i="1"/>
  <c r="V51" i="1" s="1"/>
  <c r="R51" i="1"/>
  <c r="F52" i="1"/>
  <c r="H52" i="1"/>
  <c r="J52" i="1"/>
  <c r="Q52" i="1"/>
  <c r="V52" i="1" s="1"/>
  <c r="R52" i="1"/>
  <c r="F53" i="1"/>
  <c r="H53" i="1"/>
  <c r="J53" i="1"/>
  <c r="Q53" i="1"/>
  <c r="V53" i="1" s="1"/>
  <c r="R53" i="1"/>
  <c r="F54" i="1"/>
  <c r="H54" i="1"/>
  <c r="J54" i="1"/>
  <c r="Q54" i="1"/>
  <c r="V54" i="1" s="1"/>
  <c r="R54" i="1"/>
  <c r="F55" i="1"/>
  <c r="H55" i="1"/>
  <c r="J55" i="1"/>
  <c r="Q55" i="1"/>
  <c r="V55" i="1" s="1"/>
  <c r="R55" i="1"/>
  <c r="F56" i="1"/>
  <c r="H56" i="1"/>
  <c r="J56" i="1"/>
  <c r="Q56" i="1"/>
  <c r="V56" i="1" s="1"/>
  <c r="R56" i="1"/>
  <c r="F57" i="1"/>
  <c r="H57" i="1"/>
  <c r="J57" i="1"/>
  <c r="Q57" i="1"/>
  <c r="S57" i="1" s="1"/>
  <c r="T57" i="1" s="1"/>
  <c r="R57" i="1"/>
  <c r="F58" i="1"/>
  <c r="H58" i="1"/>
  <c r="J58" i="1"/>
  <c r="Q58" i="1"/>
  <c r="V58" i="1" s="1"/>
  <c r="R58" i="1"/>
  <c r="F59" i="1"/>
  <c r="H59" i="1"/>
  <c r="J59" i="1"/>
  <c r="Q59" i="1"/>
  <c r="V59" i="1" s="1"/>
  <c r="R59" i="1"/>
  <c r="F60" i="1"/>
  <c r="H60" i="1"/>
  <c r="J60" i="1"/>
  <c r="Q60" i="1"/>
  <c r="V60" i="1" s="1"/>
  <c r="R60" i="1"/>
  <c r="S58" i="1" l="1"/>
  <c r="T58" i="1" s="1"/>
  <c r="S46" i="1"/>
  <c r="T46" i="1" s="1"/>
  <c r="S41" i="1"/>
  <c r="T41" i="1" s="1"/>
  <c r="S40" i="1"/>
  <c r="T40" i="1" s="1"/>
  <c r="S30" i="1"/>
  <c r="T30" i="1" s="1"/>
  <c r="S27" i="1"/>
  <c r="T27" i="1" s="1"/>
  <c r="S60" i="1"/>
  <c r="T60" i="1" s="1"/>
  <c r="U60" i="1" s="1"/>
  <c r="S56" i="1"/>
  <c r="T56" i="1" s="1"/>
  <c r="S45" i="1"/>
  <c r="T45" i="1" s="1"/>
  <c r="U45" i="1" s="1"/>
  <c r="S43" i="1"/>
  <c r="T43" i="1" s="1"/>
  <c r="V42" i="1"/>
  <c r="S37" i="1"/>
  <c r="T37" i="1" s="1"/>
  <c r="S34" i="1"/>
  <c r="T34" i="1" s="1"/>
  <c r="U34" i="1" s="1"/>
  <c r="S28" i="1"/>
  <c r="T28" i="1" s="1"/>
  <c r="S25" i="1"/>
  <c r="T25" i="1" s="1"/>
  <c r="S24" i="1"/>
  <c r="T24" i="1" s="1"/>
  <c r="S21" i="1"/>
  <c r="T21" i="1" s="1"/>
  <c r="S20" i="1"/>
  <c r="T20" i="1" s="1"/>
  <c r="U20" i="1" s="1"/>
  <c r="S59" i="1"/>
  <c r="T59" i="1" s="1"/>
  <c r="V57" i="1"/>
  <c r="S55" i="1"/>
  <c r="T55" i="1" s="1"/>
  <c r="S54" i="1"/>
  <c r="T54" i="1" s="1"/>
  <c r="U54" i="1" s="1"/>
  <c r="S53" i="1"/>
  <c r="T53" i="1" s="1"/>
  <c r="U53" i="1" s="1"/>
  <c r="S52" i="1"/>
  <c r="T52" i="1" s="1"/>
  <c r="S51" i="1"/>
  <c r="T51" i="1" s="1"/>
  <c r="V50" i="1"/>
  <c r="V49" i="1"/>
  <c r="S48" i="1"/>
  <c r="T48" i="1" s="1"/>
  <c r="S47" i="1"/>
  <c r="T47" i="1" s="1"/>
  <c r="S44" i="1"/>
  <c r="T44" i="1" s="1"/>
  <c r="S39" i="1"/>
  <c r="T39" i="1" s="1"/>
  <c r="S38" i="1"/>
  <c r="T38" i="1" s="1"/>
  <c r="S36" i="1"/>
  <c r="T36" i="1" s="1"/>
  <c r="U36" i="1" s="1"/>
  <c r="S35" i="1"/>
  <c r="T35" i="1" s="1"/>
  <c r="U35" i="1" s="1"/>
  <c r="S33" i="1"/>
  <c r="T33" i="1" s="1"/>
  <c r="S32" i="1"/>
  <c r="T32" i="1" s="1"/>
  <c r="U32" i="1" s="1"/>
  <c r="S31" i="1"/>
  <c r="T31" i="1" s="1"/>
  <c r="S29" i="1"/>
  <c r="T29" i="1" s="1"/>
  <c r="V26" i="1"/>
  <c r="S23" i="1"/>
  <c r="T23" i="1" s="1"/>
  <c r="S22" i="1"/>
  <c r="T22" i="1" s="1"/>
  <c r="U22" i="1" s="1"/>
  <c r="F14" i="1"/>
  <c r="H14" i="1"/>
  <c r="J14" i="1"/>
  <c r="Q14" i="1"/>
  <c r="V14" i="1" s="1"/>
  <c r="R14" i="1"/>
  <c r="F15" i="1"/>
  <c r="H15" i="1"/>
  <c r="J15" i="1"/>
  <c r="Q15" i="1"/>
  <c r="V15" i="1" s="1"/>
  <c r="R15" i="1"/>
  <c r="F16" i="1"/>
  <c r="H16" i="1"/>
  <c r="J16" i="1"/>
  <c r="Q16" i="1"/>
  <c r="V16" i="1" s="1"/>
  <c r="R16" i="1"/>
  <c r="F17" i="1"/>
  <c r="H17" i="1"/>
  <c r="J17" i="1"/>
  <c r="Q17" i="1"/>
  <c r="V17" i="1" s="1"/>
  <c r="R17" i="1"/>
  <c r="F18" i="1"/>
  <c r="H18" i="1"/>
  <c r="J18" i="1"/>
  <c r="Q18" i="1"/>
  <c r="V18" i="1" s="1"/>
  <c r="R18" i="1"/>
  <c r="F19" i="1"/>
  <c r="H19" i="1"/>
  <c r="J19" i="1"/>
  <c r="Q19" i="1"/>
  <c r="V19" i="1" s="1"/>
  <c r="R19" i="1"/>
  <c r="R13" i="1"/>
  <c r="Q13" i="1"/>
  <c r="V13" i="1" s="1"/>
  <c r="J13" i="1"/>
  <c r="H13" i="1"/>
  <c r="F13" i="1"/>
  <c r="V61" i="1" l="1"/>
  <c r="S18" i="1"/>
  <c r="T18" i="1" s="1"/>
  <c r="S17" i="1"/>
  <c r="T17" i="1" s="1"/>
  <c r="S15" i="1"/>
  <c r="T15" i="1" s="1"/>
  <c r="S19" i="1"/>
  <c r="T19" i="1" s="1"/>
  <c r="S16" i="1"/>
  <c r="T16" i="1" s="1"/>
  <c r="S14" i="1"/>
  <c r="T14" i="1" s="1"/>
  <c r="S13" i="1"/>
  <c r="T13" i="1" s="1"/>
  <c r="U13" i="1" s="1"/>
  <c r="E8" i="1" l="1"/>
</calcChain>
</file>

<file path=xl/sharedStrings.xml><?xml version="1.0" encoding="utf-8"?>
<sst xmlns="http://schemas.openxmlformats.org/spreadsheetml/2006/main" count="146" uniqueCount="94">
  <si>
    <t>Раздел №3</t>
  </si>
  <si>
    <t>к обоснованию начальной (максимальной) цены договора</t>
  </si>
  <si>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</si>
  <si>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</si>
  <si>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</si>
  <si>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</si>
  <si>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</si>
  <si>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</si>
  <si>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</si>
  <si>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</si>
  <si>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</si>
  <si>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</si>
  <si>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</si>
  <si>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</si>
  <si>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</si>
  <si>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</si>
  <si>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</si>
  <si>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</si>
  <si>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</si>
  <si>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</si>
  <si>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</si>
  <si>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</si>
  <si>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</si>
  <si>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</si>
  <si>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</si>
  <si>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</si>
  <si>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</si>
  <si>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</si>
  <si>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</si>
  <si>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</si>
  <si>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</si>
  <si>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</si>
  <si>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</si>
  <si>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</si>
  <si>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</si>
  <si>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</si>
  <si>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пар</t>
  </si>
  <si>
    <t>шт</t>
  </si>
  <si>
    <t>л</t>
  </si>
  <si>
    <t>рул</t>
  </si>
  <si>
    <t>уп</t>
  </si>
  <si>
    <t>кг</t>
  </si>
  <si>
    <t>упак</t>
  </si>
  <si>
    <t>метр</t>
  </si>
  <si>
    <t>литр</t>
  </si>
  <si>
    <t xml:space="preserve">Бахилы с резинкой </t>
  </si>
  <si>
    <t>Средство для отбеливания и чистки тканей Белизна</t>
  </si>
  <si>
    <t>Биосан</t>
  </si>
  <si>
    <t>Бумага туалетная</t>
  </si>
  <si>
    <t>Бумага туалетнаядля диспенсера</t>
  </si>
  <si>
    <t>Бумага туалетная трехслойная</t>
  </si>
  <si>
    <t>Губка для мытья посуды</t>
  </si>
  <si>
    <t>Пакеты д/мусораПВД</t>
  </si>
  <si>
    <t>Пакеты д/мусора</t>
  </si>
  <si>
    <t xml:space="preserve">Фасовка ПНД </t>
  </si>
  <si>
    <t xml:space="preserve">Мочалка металлическая для посуды </t>
  </si>
  <si>
    <t>Мыло хозяйственное без запаха</t>
  </si>
  <si>
    <t>Мыло туалетноеантибактериальная</t>
  </si>
  <si>
    <t>Крем-мыло жидкое антибактериальное</t>
  </si>
  <si>
    <t>Освежитель воздуха</t>
  </si>
  <si>
    <t>Средство для мытья стекол и зеркал</t>
  </si>
  <si>
    <t>Перчатки  ПВХ</t>
  </si>
  <si>
    <t xml:space="preserve">Перчатки нейлоновые с манжетом с нитриловым обливом </t>
  </si>
  <si>
    <t>Перчатки латексные</t>
  </si>
  <si>
    <t xml:space="preserve">Перчатки одноразовые </t>
  </si>
  <si>
    <t>Перчатки виниловые</t>
  </si>
  <si>
    <t>Полотенцебумажные</t>
  </si>
  <si>
    <t xml:space="preserve">Полотно нетканое </t>
  </si>
  <si>
    <t>Стиральный порошок эконом</t>
  </si>
  <si>
    <t>Порошок стиральный автомат</t>
  </si>
  <si>
    <t>Салфетки  вискозные универсальные</t>
  </si>
  <si>
    <t xml:space="preserve">Салфетка бумажная 1 слой белая </t>
  </si>
  <si>
    <t>Сода кальцинированная</t>
  </si>
  <si>
    <t>Средстводля посуды 1л</t>
  </si>
  <si>
    <t>Средство для посуды</t>
  </si>
  <si>
    <t>Средство для ковров  или эквивалент</t>
  </si>
  <si>
    <t xml:space="preserve">Средство чистящая универсал </t>
  </si>
  <si>
    <t xml:space="preserve">Чистящее средство Пемолюкс </t>
  </si>
  <si>
    <t>Стакан одноразового пользования</t>
  </si>
  <si>
    <t xml:space="preserve">Стакан одноразового пользования </t>
  </si>
  <si>
    <t>Тапочки одноразовые открытым  мысом, подошва</t>
  </si>
  <si>
    <t>Шапочка для душа флоупак</t>
  </si>
  <si>
    <t xml:space="preserve">Батарейки комплект, алкалиновые, пальчиковые, AA </t>
  </si>
  <si>
    <t xml:space="preserve">Батарейки комплект 4шт,алкалиновые, мизинчиковые, AAA </t>
  </si>
  <si>
    <t>Вафельное полотно</t>
  </si>
  <si>
    <t>Фартук полиэтиленовый</t>
  </si>
  <si>
    <t xml:space="preserve">Ложка чайная белая однаразовая </t>
  </si>
  <si>
    <t xml:space="preserve">Трубочки для коктейля гофр </t>
  </si>
  <si>
    <t>Гель для душа саше</t>
  </si>
  <si>
    <t>Шампунь-кондиционер</t>
  </si>
  <si>
    <t>Мыло однаразовая саше</t>
  </si>
  <si>
    <t xml:space="preserve">Зубочистки  бамбуковые пластиковый </t>
  </si>
  <si>
    <t>№б/н от 12.05.2026</t>
  </si>
  <si>
    <t>№ 1405/1 от 14.05.2026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</si>
</sst>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0_р_."/>
    <numFmt numFmtId="166" formatCode="#,##0.0000"/>
    <numFmt numFmtId="167" formatCode="#,##0.0"/>
  </numFmts>
  <fonts count="21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1" fillId="0" borderId="0" xfId="0" applyNumberFormat="1" applyFont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shrinkToFit="1"/>
    </xf>
    <xf numFmtId="0" fontId="12" fillId="4" borderId="1" xfId="0" applyFont="1" applyFill="1" applyBorder="1" applyAlignment="1">
      <alignment horizontal="center" vertical="top" shrinkToFit="1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center" vertical="top" wrapText="1"/>
    </xf>
    <xf numFmtId="0" fontId="1" fillId="0" borderId="0" xfId="0" applyFont="1"/>
    <xf numFmtId="0" fontId="17" fillId="0" borderId="0" xfId="0" applyFont="1"/>
    <xf numFmtId="0" fontId="2" fillId="0" borderId="0" xfId="0" applyFont="1" applyAlignment="1">
      <alignment horizontal="right"/>
    </xf>
    <xf numFmtId="0" fontId="18" fillId="0" borderId="0" xfId="0" applyFont="1" applyAlignment="1">
      <alignment horizontal="justify" vertical="top" wrapText="1"/>
    </xf>
    <xf numFmtId="0" fontId="1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166" fontId="18" fillId="0" borderId="0" xfId="0" applyNumberFormat="1" applyFont="1" applyAlignment="1">
      <alignment vertical="top" wrapText="1"/>
    </xf>
    <xf numFmtId="4" fontId="18" fillId="0" borderId="0" xfId="0" applyNumberFormat="1" applyFont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" fontId="12" fillId="5" borderId="1" xfId="0" applyNumberFormat="1" applyFont="1" applyFill="1" applyBorder="1" applyAlignment="1">
      <alignment horizontal="center" vertical="top" wrapText="1"/>
    </xf>
    <xf numFmtId="4" fontId="12" fillId="5" borderId="1" xfId="0" applyNumberFormat="1" applyFont="1" applyFill="1" applyBorder="1" applyAlignment="1">
      <alignment horizontal="center" vertical="top" shrinkToFit="1"/>
    </xf>
    <xf numFmtId="4" fontId="12" fillId="4" borderId="1" xfId="0" applyNumberFormat="1" applyFont="1" applyFill="1" applyBorder="1" applyAlignment="1">
      <alignment horizontal="center" vertical="top" wrapText="1"/>
    </xf>
    <xf numFmtId="4" fontId="12" fillId="4" borderId="1" xfId="0" applyNumberFormat="1" applyFont="1" applyFill="1" applyBorder="1" applyAlignment="1">
      <alignment horizontal="center" vertical="top" shrinkToFit="1"/>
    </xf>
    <xf numFmtId="4" fontId="12" fillId="0" borderId="1" xfId="0" applyNumberFormat="1" applyFont="1" applyBorder="1" applyAlignment="1">
      <alignment horizontal="center" vertical="top" wrapText="1"/>
    </xf>
    <xf numFmtId="4" fontId="12" fillId="0" borderId="1" xfId="0" applyNumberFormat="1" applyFont="1" applyBorder="1" applyAlignment="1">
      <alignment horizontal="center" vertical="top" shrinkToFit="1"/>
    </xf>
    <xf numFmtId="4" fontId="15" fillId="0" borderId="1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center" vertical="top"/>
    </xf>
    <xf numFmtId="4" fontId="16" fillId="0" borderId="1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5" fillId="0" borderId="1" xfId="0" applyFont="1" applyBorder="1" applyAlignment="1">
      <alignment vertical="top"/>
    </xf>
    <xf numFmtId="0" fontId="12" fillId="5" borderId="2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3" xfId="0" applyFont="1" applyFill="1" applyBorder="1" applyAlignment="1">
      <alignment horizontal="center" vertical="top" wrapText="1"/>
    </xf>
    <xf numFmtId="3" fontId="12" fillId="5" borderId="1" xfId="0" applyNumberFormat="1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shrinkToFit="1"/>
    </xf>
    <xf numFmtId="4" fontId="15" fillId="5" borderId="1" xfId="0" applyNumberFormat="1" applyFont="1" applyFill="1" applyBorder="1" applyAlignment="1">
      <alignment horizontal="center" vertical="top" shrinkToFit="1"/>
    </xf>
    <xf numFmtId="0" fontId="1" fillId="5" borderId="0" xfId="0" applyFont="1" applyFill="1" applyAlignment="1">
      <alignment vertical="top"/>
    </xf>
    <xf numFmtId="0" fontId="7" fillId="5" borderId="0" xfId="0" applyFont="1" applyFill="1" applyBorder="1" applyAlignment="1">
      <alignment horizontal="center" vertical="center" wrapText="1"/>
    </xf>
    <xf numFmtId="3" fontId="12" fillId="5" borderId="1" xfId="0" applyNumberFormat="1" applyFont="1" applyFill="1" applyBorder="1" applyAlignment="1">
      <alignment horizontal="center" vertical="top"/>
    </xf>
    <xf numFmtId="0" fontId="7" fillId="5" borderId="0" xfId="0" applyFont="1" applyFill="1" applyBorder="1" applyAlignment="1">
      <alignment vertical="center" wrapText="1"/>
    </xf>
    <xf numFmtId="167" fontId="12" fillId="5" borderId="1" xfId="0" applyNumberFormat="1" applyFont="1" applyFill="1" applyBorder="1" applyAlignment="1">
      <alignment horizontal="center" vertical="top" wrapText="1"/>
    </xf>
    <xf numFmtId="0" fontId="3" fillId="5" borderId="0" xfId="0" applyFont="1" applyFill="1" applyAlignment="1">
      <alignment vertical="top"/>
    </xf>
    <xf numFmtId="0" fontId="4" fillId="5" borderId="0" xfId="0" applyFont="1" applyFill="1" applyAlignment="1">
      <alignment vertical="top"/>
    </xf>
    <xf numFmtId="0" fontId="6" fillId="5" borderId="0" xfId="0" applyFont="1" applyFill="1" applyAlignment="1">
      <alignment vertical="top"/>
    </xf>
    <xf numFmtId="165" fontId="7" fillId="5" borderId="0" xfId="0" applyNumberFormat="1" applyFont="1" applyFill="1" applyAlignment="1">
      <alignment horizontal="center" vertical="top" wrapText="1"/>
    </xf>
    <xf numFmtId="165" fontId="4" fillId="5" borderId="0" xfId="0" applyNumberFormat="1" applyFont="1" applyFill="1" applyAlignment="1">
      <alignment horizontal="center" vertical="top" wrapText="1"/>
    </xf>
    <xf numFmtId="165" fontId="12" fillId="5" borderId="1" xfId="0" applyNumberFormat="1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/>
    </xf>
    <xf numFmtId="0" fontId="1" fillId="5" borderId="0" xfId="0" applyFont="1" applyFill="1"/>
    <xf numFmtId="0" fontId="18" fillId="5" borderId="0" xfId="0" applyFont="1" applyFill="1" applyAlignment="1">
      <alignment horizontal="justify" vertical="top" wrapText="1"/>
    </xf>
    <xf numFmtId="0" fontId="18" fillId="5" borderId="0" xfId="0" applyFont="1" applyFill="1" applyAlignment="1">
      <alignment vertical="top" wrapText="1"/>
    </xf>
    <xf numFmtId="0" fontId="18" fillId="0" borderId="2" xfId="0" applyFont="1" applyBorder="1" applyAlignment="1">
      <alignment horizontal="justify" vertical="top" wrapText="1"/>
    </xf>
    <xf numFmtId="0" fontId="18" fillId="0" borderId="3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8" fillId="4" borderId="2" xfId="0" applyFont="1" applyFill="1" applyBorder="1" applyAlignment="1">
      <alignment horizontal="justify" vertical="top" wrapText="1"/>
    </xf>
    <xf numFmtId="0" fontId="18" fillId="4" borderId="4" xfId="0" applyFont="1" applyFill="1" applyBorder="1" applyAlignment="1">
      <alignment horizontal="justify" vertical="top" wrapText="1"/>
    </xf>
    <xf numFmtId="0" fontId="18" fillId="4" borderId="3" xfId="0" applyFont="1" applyFill="1" applyBorder="1" applyAlignment="1">
      <alignment horizontal="justify" vertical="top" wrapText="1"/>
    </xf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165" fontId="14" fillId="0" borderId="1" xfId="0" applyNumberFormat="1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left" vertical="top" wrapText="1"/>
    </xf>
    <xf numFmtId="165" fontId="9" fillId="3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64</xdr:row>
      <xdr:rowOff>998367</xdr:rowOff>
    </xdr:from>
    <xdr:to>
      <xdr:col>3</xdr:col>
      <xdr:colOff>228600</xdr:colOff>
      <xdr:row>64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66</xdr:row>
      <xdr:rowOff>211452</xdr:rowOff>
    </xdr:from>
    <xdr:to>
      <xdr:col>3</xdr:col>
      <xdr:colOff>495299</xdr:colOff>
      <xdr:row>66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65</xdr:row>
      <xdr:rowOff>422036</xdr:rowOff>
    </xdr:from>
    <xdr:to>
      <xdr:col>4</xdr:col>
      <xdr:colOff>336186</xdr:colOff>
      <xdr:row>65</xdr:row>
      <xdr:rowOff>738916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66</xdr:row>
      <xdr:rowOff>211452</xdr:rowOff>
    </xdr:from>
    <xdr:to>
      <xdr:col>3</xdr:col>
      <xdr:colOff>495299</xdr:colOff>
      <xdr:row>66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9"/>
  <sheetViews>
    <sheetView tabSelected="1" topLeftCell="A10" zoomScale="85" zoomScaleNormal="85" workbookViewId="0">
      <selection activeCell="U10" sqref="U1:U1048576"/>
    </sheetView>
  </sheetViews>
  <sheetFormatPr defaultRowHeight="15" x14ac:dyDescent="0.25"/>
  <cols>
    <col min="1" max="1" width="4.5703125" style="1" customWidth="1"/>
    <col min="2" max="2" width="25.7109375" style="1" customWidth="1"/>
    <col min="3" max="3" width="9.42578125" style="1" customWidth="1"/>
    <col min="4" max="4" width="10" style="1" customWidth="1"/>
    <col min="5" max="5" width="10" style="1" bestFit="1" customWidth="1"/>
    <col min="6" max="6" width="11" style="1" customWidth="1"/>
    <col min="7" max="7" width="10" style="1" bestFit="1" customWidth="1"/>
    <col min="8" max="8" width="11" style="1" customWidth="1"/>
    <col min="9" max="9" width="10" style="1" bestFit="1" customWidth="1"/>
    <col min="10" max="10" width="9.5703125" style="58" customWidth="1"/>
    <col min="11" max="11" width="7.42578125" style="1" hidden="1" customWidth="1"/>
    <col min="12" max="12" width="9.7109375" style="1" hidden="1" customWidth="1"/>
    <col min="13" max="13" width="7.42578125" style="1" hidden="1" customWidth="1"/>
    <col min="14" max="14" width="9.28515625" style="1" hidden="1" customWidth="1"/>
    <col min="15" max="15" width="7.42578125" style="1" hidden="1" customWidth="1"/>
    <col min="16" max="16" width="7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hidden="1" customWidth="1"/>
    <col min="22" max="22" width="12.5703125" style="2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4" s="3" customFormat="1" ht="12" x14ac:dyDescent="0.25">
      <c r="F1" s="4"/>
      <c r="G1" s="4"/>
      <c r="H1" s="4"/>
      <c r="J1" s="63"/>
      <c r="V1" s="5" t="s">
        <v>0</v>
      </c>
    </row>
    <row r="2" spans="1:24" s="3" customFormat="1" ht="12" x14ac:dyDescent="0.25">
      <c r="F2" s="4"/>
      <c r="G2" s="4"/>
      <c r="H2" s="4"/>
      <c r="J2" s="63"/>
      <c r="V2" s="5" t="s">
        <v>1</v>
      </c>
    </row>
    <row r="3" spans="1:24" s="6" customFormat="1" ht="11.25" x14ac:dyDescent="0.25">
      <c r="J3" s="64"/>
    </row>
    <row r="4" spans="1:24" ht="15.75" x14ac:dyDescent="0.25">
      <c r="A4" s="89" t="s">
        <v>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</row>
    <row r="5" spans="1:24" ht="15.75" x14ac:dyDescent="0.25">
      <c r="A5" s="89" t="s">
        <v>3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</row>
    <row r="6" spans="1:24" ht="15.75" x14ac:dyDescent="0.25">
      <c r="A6" s="90" t="s">
        <v>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</row>
    <row r="7" spans="1:24" s="7" customFormat="1" ht="11.25" x14ac:dyDescent="0.25">
      <c r="J7" s="65"/>
      <c r="T7" s="6"/>
      <c r="U7" s="6"/>
    </row>
    <row r="8" spans="1:24" s="8" customFormat="1" ht="15.75" customHeight="1" x14ac:dyDescent="0.25">
      <c r="A8" s="91" t="s">
        <v>5</v>
      </c>
      <c r="B8" s="91"/>
      <c r="C8" s="91"/>
      <c r="D8" s="91"/>
      <c r="E8" s="92">
        <f>SUMIF(V61,"&gt;0")</f>
        <v>1234138.2479999999</v>
      </c>
      <c r="F8" s="92"/>
      <c r="G8" s="93" t="s">
        <v>6</v>
      </c>
      <c r="H8" s="93"/>
      <c r="I8" s="9"/>
      <c r="J8" s="66"/>
      <c r="K8" s="10"/>
      <c r="L8" s="10"/>
      <c r="M8" s="10"/>
      <c r="N8" s="10"/>
      <c r="O8" s="10"/>
      <c r="P8" s="10"/>
      <c r="Q8" s="10"/>
      <c r="R8" s="9"/>
      <c r="S8" s="9"/>
      <c r="T8" s="9"/>
      <c r="U8" s="11" t="s">
        <v>7</v>
      </c>
      <c r="V8" s="12"/>
    </row>
    <row r="9" spans="1:24" s="6" customFormat="1" ht="11.25" x14ac:dyDescent="0.25">
      <c r="A9" s="13"/>
      <c r="B9" s="14"/>
      <c r="C9" s="13"/>
      <c r="D9" s="15"/>
      <c r="E9" s="16"/>
      <c r="F9" s="16"/>
      <c r="G9" s="16"/>
      <c r="H9" s="16"/>
      <c r="I9" s="16"/>
      <c r="J9" s="67"/>
      <c r="K9" s="16"/>
      <c r="L9" s="16"/>
      <c r="M9" s="16"/>
      <c r="N9" s="16"/>
      <c r="O9" s="16"/>
      <c r="P9" s="16"/>
      <c r="Q9" s="16"/>
      <c r="R9" s="13"/>
      <c r="S9" s="13"/>
      <c r="T9" s="13"/>
      <c r="U9" s="11" t="s">
        <v>8</v>
      </c>
      <c r="V9" s="17"/>
    </row>
    <row r="10" spans="1:24" ht="15" customHeight="1" x14ac:dyDescent="0.25">
      <c r="A10" s="84" t="s">
        <v>9</v>
      </c>
      <c r="B10" s="84" t="s">
        <v>34</v>
      </c>
      <c r="C10" s="84" t="s">
        <v>35</v>
      </c>
      <c r="D10" s="84"/>
      <c r="E10" s="86" t="s">
        <v>10</v>
      </c>
      <c r="F10" s="86"/>
      <c r="G10" s="86" t="s">
        <v>11</v>
      </c>
      <c r="H10" s="86"/>
      <c r="I10" s="86" t="s">
        <v>12</v>
      </c>
      <c r="J10" s="86"/>
      <c r="K10" s="86" t="s">
        <v>13</v>
      </c>
      <c r="L10" s="86"/>
      <c r="M10" s="86" t="s">
        <v>14</v>
      </c>
      <c r="N10" s="86"/>
      <c r="O10" s="86" t="s">
        <v>15</v>
      </c>
      <c r="P10" s="86"/>
      <c r="Q10" s="85" t="s">
        <v>16</v>
      </c>
      <c r="R10" s="84" t="s">
        <v>17</v>
      </c>
      <c r="S10" s="84" t="s">
        <v>18</v>
      </c>
      <c r="T10" s="84" t="s">
        <v>19</v>
      </c>
      <c r="U10" s="84" t="s">
        <v>20</v>
      </c>
      <c r="V10" s="85" t="s">
        <v>21</v>
      </c>
    </row>
    <row r="11" spans="1:24" ht="27" customHeight="1" x14ac:dyDescent="0.25">
      <c r="A11" s="84"/>
      <c r="B11" s="84"/>
      <c r="C11" s="84"/>
      <c r="D11" s="84"/>
      <c r="E11" s="87" t="s">
        <v>92</v>
      </c>
      <c r="F11" s="87"/>
      <c r="G11" s="87" t="s">
        <v>93</v>
      </c>
      <c r="H11" s="87"/>
      <c r="I11" s="87" t="s">
        <v>92</v>
      </c>
      <c r="J11" s="87"/>
      <c r="K11" s="87"/>
      <c r="L11" s="87"/>
      <c r="M11" s="87"/>
      <c r="N11" s="87"/>
      <c r="O11" s="87"/>
      <c r="P11" s="87"/>
      <c r="Q11" s="85"/>
      <c r="R11" s="84"/>
      <c r="S11" s="84"/>
      <c r="T11" s="84"/>
      <c r="U11" s="84"/>
      <c r="V11" s="85"/>
    </row>
    <row r="12" spans="1:24" ht="27" customHeight="1" x14ac:dyDescent="0.25">
      <c r="A12" s="84"/>
      <c r="B12" s="88"/>
      <c r="C12" s="18" t="s">
        <v>22</v>
      </c>
      <c r="D12" s="20" t="s">
        <v>23</v>
      </c>
      <c r="E12" s="19" t="s">
        <v>24</v>
      </c>
      <c r="F12" s="19" t="s">
        <v>25</v>
      </c>
      <c r="G12" s="19" t="s">
        <v>24</v>
      </c>
      <c r="H12" s="19" t="s">
        <v>25</v>
      </c>
      <c r="I12" s="19" t="s">
        <v>24</v>
      </c>
      <c r="J12" s="68" t="s">
        <v>25</v>
      </c>
      <c r="K12" s="19" t="s">
        <v>24</v>
      </c>
      <c r="L12" s="19" t="s">
        <v>25</v>
      </c>
      <c r="M12" s="19" t="s">
        <v>24</v>
      </c>
      <c r="N12" s="19" t="s">
        <v>25</v>
      </c>
      <c r="O12" s="19" t="s">
        <v>24</v>
      </c>
      <c r="P12" s="19" t="s">
        <v>25</v>
      </c>
      <c r="Q12" s="85"/>
      <c r="R12" s="84"/>
      <c r="S12" s="84"/>
      <c r="T12" s="84"/>
      <c r="U12" s="84"/>
      <c r="V12" s="85"/>
      <c r="X12" s="47"/>
    </row>
    <row r="13" spans="1:24" ht="50.1" customHeight="1" x14ac:dyDescent="0.25">
      <c r="A13" s="44">
        <v>1</v>
      </c>
      <c r="B13" s="34" t="s">
        <v>45</v>
      </c>
      <c r="C13" s="45" t="s">
        <v>36</v>
      </c>
      <c r="D13" s="20">
        <v>10000</v>
      </c>
      <c r="E13" s="35">
        <v>3</v>
      </c>
      <c r="F13" s="36">
        <f t="shared" ref="F13" si="0">E13*D13</f>
        <v>30000</v>
      </c>
      <c r="G13" s="37">
        <v>2.91</v>
      </c>
      <c r="H13" s="38">
        <f t="shared" ref="H13" si="1">G13*D13</f>
        <v>29100</v>
      </c>
      <c r="I13" s="37">
        <v>3.09</v>
      </c>
      <c r="J13" s="36">
        <f t="shared" ref="J13" si="2">I13*D13</f>
        <v>30900</v>
      </c>
      <c r="K13" s="39"/>
      <c r="L13" s="40"/>
      <c r="M13" s="40"/>
      <c r="N13" s="40"/>
      <c r="O13" s="40"/>
      <c r="P13" s="38"/>
      <c r="Q13" s="40">
        <f>ROUND(AVERAGE(E13,G13,I13,K13,M13),2)</f>
        <v>3</v>
      </c>
      <c r="R13" s="21">
        <f t="shared" ref="R13" si="3">COUNTA(E13,G13,I13,K13,M13)</f>
        <v>3</v>
      </c>
      <c r="S13" s="21">
        <f>SQRT((IF(E13&gt;0,POWER(E13-Q13,2),0)+IF(G13&gt;0,POWER(G13-Q13,2),0)+IF(I13&gt;0,POWER(I13-Q13,2),0)+IF(K13&gt;0,POWER(K13-Q13,2),0)+IF(M13&gt;0,POWER(M13-Q13,2),0))/(R13-1))</f>
        <v>8.9999999999999858E-2</v>
      </c>
      <c r="T13" s="22">
        <f>S13/Q13*100</f>
        <v>2.9999999999999956</v>
      </c>
      <c r="U13" s="22" t="str">
        <f t="shared" ref="U13" si="4">IF(T13&lt;33,$U$8,$U$9)</f>
        <v>ОДН</v>
      </c>
      <c r="V13" s="41">
        <f t="shared" ref="V13" si="5">D13*Q13</f>
        <v>30000</v>
      </c>
      <c r="X13" s="48"/>
    </row>
    <row r="14" spans="1:24" ht="50.1" customHeight="1" x14ac:dyDescent="0.25">
      <c r="A14" s="44">
        <v>2</v>
      </c>
      <c r="B14" s="34" t="s">
        <v>46</v>
      </c>
      <c r="C14" s="45" t="s">
        <v>37</v>
      </c>
      <c r="D14" s="20">
        <v>45</v>
      </c>
      <c r="E14" s="35">
        <v>64.150000000000006</v>
      </c>
      <c r="F14" s="36">
        <f t="shared" ref="F14:F20" si="6">E14*D14</f>
        <v>2886.7500000000005</v>
      </c>
      <c r="G14" s="37">
        <v>93.53</v>
      </c>
      <c r="H14" s="38">
        <f t="shared" ref="H14:H20" si="7">G14*D14</f>
        <v>4208.8500000000004</v>
      </c>
      <c r="I14" s="37">
        <v>66.069999999999993</v>
      </c>
      <c r="J14" s="36">
        <f t="shared" ref="J14:J20" si="8">I14*D14</f>
        <v>2973.1499999999996</v>
      </c>
      <c r="K14" s="39"/>
      <c r="L14" s="40"/>
      <c r="M14" s="40"/>
      <c r="N14" s="40"/>
      <c r="O14" s="40"/>
      <c r="P14" s="38"/>
      <c r="Q14" s="40">
        <f t="shared" ref="Q14:Q20" si="9">ROUND(AVERAGE(E14,G14,I14,K14,M14),2)</f>
        <v>74.58</v>
      </c>
      <c r="R14" s="21">
        <f t="shared" ref="R14:R20" si="10">COUNTA(E14,G14,I14,K14,M14)</f>
        <v>3</v>
      </c>
      <c r="S14" s="21">
        <f t="shared" ref="S14:S20" si="11">SQRT((IF(E14&gt;0,POWER(E14-Q14,2),0)+IF(G14&gt;0,POWER(G14-Q14,2),0)+IF(I14&gt;0,POWER(I14-Q14,2),0)+IF(K14&gt;0,POWER(K14-Q14,2),0)+IF(M14&gt;0,POWER(M14-Q14,2),0))/(R14-1))</f>
        <v>16.436354522825308</v>
      </c>
      <c r="T14" s="22">
        <f t="shared" ref="T14:T20" si="12">S14/Q14*100</f>
        <v>22.038555273297543</v>
      </c>
      <c r="U14" s="22" t="str">
        <f>IF(T14&lt;33,$U$8,$U$9)</f>
        <v>ОДН</v>
      </c>
      <c r="V14" s="41">
        <f t="shared" ref="V14:V20" si="13">D14*Q14</f>
        <v>3356.1</v>
      </c>
      <c r="X14" s="47"/>
    </row>
    <row r="15" spans="1:24" ht="50.1" customHeight="1" x14ac:dyDescent="0.25">
      <c r="A15" s="44">
        <v>3</v>
      </c>
      <c r="B15" s="34" t="s">
        <v>47</v>
      </c>
      <c r="C15" s="45" t="s">
        <v>38</v>
      </c>
      <c r="D15" s="20">
        <v>100</v>
      </c>
      <c r="E15" s="35">
        <v>460</v>
      </c>
      <c r="F15" s="36">
        <f t="shared" si="6"/>
        <v>46000</v>
      </c>
      <c r="G15" s="37">
        <v>437.8</v>
      </c>
      <c r="H15" s="38">
        <f t="shared" si="7"/>
        <v>43780</v>
      </c>
      <c r="I15" s="37">
        <v>473.8</v>
      </c>
      <c r="J15" s="36">
        <f t="shared" si="8"/>
        <v>47380</v>
      </c>
      <c r="K15" s="39"/>
      <c r="L15" s="40"/>
      <c r="M15" s="40"/>
      <c r="N15" s="40"/>
      <c r="O15" s="40"/>
      <c r="P15" s="38"/>
      <c r="Q15" s="40">
        <f t="shared" si="9"/>
        <v>457.2</v>
      </c>
      <c r="R15" s="21">
        <f t="shared" si="10"/>
        <v>3</v>
      </c>
      <c r="S15" s="21">
        <f t="shared" si="11"/>
        <v>18.16259893297212</v>
      </c>
      <c r="T15" s="22">
        <f t="shared" si="12"/>
        <v>3.9725719450945141</v>
      </c>
      <c r="U15" s="22" t="str">
        <f>IF(T15&lt;33,$U$8,$U$9)</f>
        <v>ОДН</v>
      </c>
      <c r="V15" s="41">
        <f t="shared" si="13"/>
        <v>45720</v>
      </c>
      <c r="X15" s="47"/>
    </row>
    <row r="16" spans="1:24" ht="50.1" customHeight="1" x14ac:dyDescent="0.25">
      <c r="A16" s="44">
        <v>4</v>
      </c>
      <c r="B16" s="34" t="s">
        <v>48</v>
      </c>
      <c r="C16" s="45" t="s">
        <v>37</v>
      </c>
      <c r="D16" s="20">
        <v>400</v>
      </c>
      <c r="E16" s="35">
        <v>20</v>
      </c>
      <c r="F16" s="36">
        <f t="shared" si="6"/>
        <v>8000</v>
      </c>
      <c r="G16" s="37">
        <v>20.5</v>
      </c>
      <c r="H16" s="38">
        <f t="shared" si="7"/>
        <v>8200</v>
      </c>
      <c r="I16" s="37">
        <v>20.6</v>
      </c>
      <c r="J16" s="36">
        <f t="shared" si="8"/>
        <v>8240</v>
      </c>
      <c r="K16" s="39"/>
      <c r="L16" s="40"/>
      <c r="M16" s="40"/>
      <c r="N16" s="40"/>
      <c r="O16" s="40"/>
      <c r="P16" s="38"/>
      <c r="Q16" s="40">
        <f t="shared" si="9"/>
        <v>20.37</v>
      </c>
      <c r="R16" s="21">
        <f t="shared" si="10"/>
        <v>3</v>
      </c>
      <c r="S16" s="21">
        <f t="shared" si="11"/>
        <v>0.3214809481135707</v>
      </c>
      <c r="T16" s="22">
        <f t="shared" si="12"/>
        <v>1.5782078945192475</v>
      </c>
      <c r="U16" s="22" t="str">
        <f>IF(T16&lt;33,$U$8,$U$9)</f>
        <v>ОДН</v>
      </c>
      <c r="V16" s="41">
        <f t="shared" si="13"/>
        <v>8148</v>
      </c>
      <c r="X16" s="47"/>
    </row>
    <row r="17" spans="1:24" ht="50.1" customHeight="1" x14ac:dyDescent="0.25">
      <c r="A17" s="44">
        <v>5</v>
      </c>
      <c r="B17" s="34" t="s">
        <v>49</v>
      </c>
      <c r="C17" s="45" t="s">
        <v>37</v>
      </c>
      <c r="D17" s="20">
        <v>600</v>
      </c>
      <c r="E17" s="35">
        <v>105</v>
      </c>
      <c r="F17" s="36">
        <f t="shared" si="6"/>
        <v>63000</v>
      </c>
      <c r="G17" s="37">
        <v>127.76</v>
      </c>
      <c r="H17" s="38">
        <f t="shared" si="7"/>
        <v>76656</v>
      </c>
      <c r="I17" s="37">
        <v>108.15</v>
      </c>
      <c r="J17" s="36">
        <f t="shared" si="8"/>
        <v>64890</v>
      </c>
      <c r="K17" s="39"/>
      <c r="L17" s="40"/>
      <c r="M17" s="40"/>
      <c r="N17" s="40"/>
      <c r="O17" s="40"/>
      <c r="P17" s="38"/>
      <c r="Q17" s="40">
        <f t="shared" si="9"/>
        <v>113.64</v>
      </c>
      <c r="R17" s="21">
        <f t="shared" si="10"/>
        <v>3</v>
      </c>
      <c r="S17" s="21">
        <f t="shared" si="11"/>
        <v>12.332155123902718</v>
      </c>
      <c r="T17" s="22">
        <f t="shared" si="12"/>
        <v>10.851949246658499</v>
      </c>
      <c r="U17" s="22" t="str">
        <f t="shared" ref="U17:U60" si="14">IF(T17&lt;33,$U$8,$U$9)</f>
        <v>ОДН</v>
      </c>
      <c r="V17" s="41">
        <f t="shared" si="13"/>
        <v>68184</v>
      </c>
      <c r="X17" s="47"/>
    </row>
    <row r="18" spans="1:24" ht="50.1" customHeight="1" x14ac:dyDescent="0.25">
      <c r="A18" s="44">
        <v>6</v>
      </c>
      <c r="B18" s="34" t="s">
        <v>50</v>
      </c>
      <c r="C18" s="45" t="s">
        <v>39</v>
      </c>
      <c r="D18" s="20">
        <v>5000</v>
      </c>
      <c r="E18" s="35">
        <v>27.5</v>
      </c>
      <c r="F18" s="36">
        <f t="shared" si="6"/>
        <v>137500</v>
      </c>
      <c r="G18" s="37">
        <v>42.03</v>
      </c>
      <c r="H18" s="38">
        <f t="shared" si="7"/>
        <v>210150</v>
      </c>
      <c r="I18" s="37">
        <v>28.33</v>
      </c>
      <c r="J18" s="36">
        <f t="shared" si="8"/>
        <v>141650</v>
      </c>
      <c r="K18" s="39"/>
      <c r="L18" s="40"/>
      <c r="M18" s="40"/>
      <c r="N18" s="40"/>
      <c r="O18" s="40"/>
      <c r="P18" s="38"/>
      <c r="Q18" s="40">
        <f t="shared" si="9"/>
        <v>32.619999999999997</v>
      </c>
      <c r="R18" s="21">
        <f t="shared" si="10"/>
        <v>3</v>
      </c>
      <c r="S18" s="21">
        <f t="shared" si="11"/>
        <v>8.1598590674104177</v>
      </c>
      <c r="T18" s="22">
        <f t="shared" si="12"/>
        <v>25.014895976120226</v>
      </c>
      <c r="U18" s="22" t="str">
        <f t="shared" si="14"/>
        <v>ОДН</v>
      </c>
      <c r="V18" s="41">
        <f t="shared" si="13"/>
        <v>163100</v>
      </c>
      <c r="X18" s="47"/>
    </row>
    <row r="19" spans="1:24" ht="50.1" customHeight="1" x14ac:dyDescent="0.25">
      <c r="A19" s="44">
        <v>7</v>
      </c>
      <c r="B19" s="34" t="s">
        <v>51</v>
      </c>
      <c r="C19" s="45" t="s">
        <v>40</v>
      </c>
      <c r="D19" s="20">
        <v>200</v>
      </c>
      <c r="E19" s="35">
        <v>55</v>
      </c>
      <c r="F19" s="36">
        <f t="shared" si="6"/>
        <v>11000</v>
      </c>
      <c r="G19" s="37">
        <v>70.650000000000006</v>
      </c>
      <c r="H19" s="38">
        <f t="shared" si="7"/>
        <v>14130.000000000002</v>
      </c>
      <c r="I19" s="37">
        <v>56.65</v>
      </c>
      <c r="J19" s="36">
        <f t="shared" si="8"/>
        <v>11330</v>
      </c>
      <c r="K19" s="39"/>
      <c r="L19" s="40"/>
      <c r="M19" s="40"/>
      <c r="N19" s="40"/>
      <c r="O19" s="40"/>
      <c r="P19" s="38"/>
      <c r="Q19" s="40">
        <f t="shared" si="9"/>
        <v>60.77</v>
      </c>
      <c r="R19" s="21">
        <f t="shared" si="10"/>
        <v>3</v>
      </c>
      <c r="S19" s="21">
        <f t="shared" si="11"/>
        <v>8.598886555828031</v>
      </c>
      <c r="T19" s="22">
        <f t="shared" si="12"/>
        <v>14.149887371775597</v>
      </c>
      <c r="U19" s="22" t="str">
        <f t="shared" si="14"/>
        <v>ОДН</v>
      </c>
      <c r="V19" s="41">
        <f t="shared" si="13"/>
        <v>12154</v>
      </c>
      <c r="X19" s="47"/>
    </row>
    <row r="20" spans="1:24" s="58" customFormat="1" ht="50.1" customHeight="1" x14ac:dyDescent="0.25">
      <c r="A20" s="52">
        <v>8</v>
      </c>
      <c r="B20" s="53" t="s">
        <v>52</v>
      </c>
      <c r="C20" s="54" t="s">
        <v>39</v>
      </c>
      <c r="D20" s="55">
        <v>135</v>
      </c>
      <c r="E20" s="35">
        <v>104</v>
      </c>
      <c r="F20" s="36">
        <f t="shared" si="6"/>
        <v>14040</v>
      </c>
      <c r="G20" s="37">
        <v>140</v>
      </c>
      <c r="H20" s="38">
        <f t="shared" si="7"/>
        <v>18900</v>
      </c>
      <c r="I20" s="37">
        <v>107.12</v>
      </c>
      <c r="J20" s="36">
        <f t="shared" si="8"/>
        <v>14461.2</v>
      </c>
      <c r="K20" s="35"/>
      <c r="L20" s="36"/>
      <c r="M20" s="36"/>
      <c r="N20" s="36"/>
      <c r="O20" s="36"/>
      <c r="P20" s="38"/>
      <c r="Q20" s="36">
        <f t="shared" si="9"/>
        <v>117.04</v>
      </c>
      <c r="R20" s="56">
        <f t="shared" si="10"/>
        <v>3</v>
      </c>
      <c r="S20" s="56">
        <f t="shared" si="11"/>
        <v>19.945044497318122</v>
      </c>
      <c r="T20" s="22">
        <f t="shared" si="12"/>
        <v>17.041220520606736</v>
      </c>
      <c r="U20" s="22" t="str">
        <f t="shared" si="14"/>
        <v>ОДН</v>
      </c>
      <c r="V20" s="57">
        <f t="shared" si="13"/>
        <v>15800.400000000001</v>
      </c>
      <c r="X20" s="59"/>
    </row>
    <row r="21" spans="1:24" ht="50.1" customHeight="1" x14ac:dyDescent="0.25">
      <c r="A21" s="44">
        <v>9</v>
      </c>
      <c r="B21" s="34" t="s">
        <v>52</v>
      </c>
      <c r="C21" s="45" t="s">
        <v>39</v>
      </c>
      <c r="D21" s="20">
        <v>400</v>
      </c>
      <c r="E21" s="35">
        <v>100</v>
      </c>
      <c r="F21" s="36">
        <f t="shared" ref="F21:F60" si="15">E21*D21</f>
        <v>40000</v>
      </c>
      <c r="G21" s="37">
        <v>159.19999999999999</v>
      </c>
      <c r="H21" s="38">
        <f t="shared" ref="H21:H60" si="16">G21*D21</f>
        <v>63679.999999999993</v>
      </c>
      <c r="I21" s="37">
        <v>103</v>
      </c>
      <c r="J21" s="36">
        <f t="shared" ref="J21:J60" si="17">I21*D21</f>
        <v>41200</v>
      </c>
      <c r="K21" s="39"/>
      <c r="L21" s="40"/>
      <c r="M21" s="40"/>
      <c r="N21" s="40"/>
      <c r="O21" s="40"/>
      <c r="P21" s="38"/>
      <c r="Q21" s="40">
        <f t="shared" ref="Q21:Q60" si="18">ROUND(AVERAGE(E21,G21,I21,K21,M21),2)</f>
        <v>120.73</v>
      </c>
      <c r="R21" s="21">
        <f t="shared" ref="R21:R60" si="19">COUNTA(E21,G21,I21,K21,M21)</f>
        <v>3</v>
      </c>
      <c r="S21" s="21">
        <f t="shared" ref="S21:S60" si="20">SQRT((IF(E21&gt;0,POWER(E21-Q21,2),0)+IF(G21&gt;0,POWER(G21-Q21,2),0)+IF(I21&gt;0,POWER(I21-Q21,2),0)+IF(K21&gt;0,POWER(K21-Q21,2),0)+IF(M21&gt;0,POWER(M21-Q21,2),0))/(R21-1))</f>
        <v>33.346864170413383</v>
      </c>
      <c r="T21" s="22">
        <f t="shared" ref="T21:T60" si="21">S21/Q21*100</f>
        <v>27.621025569794899</v>
      </c>
      <c r="U21" s="22" t="str">
        <f t="shared" si="14"/>
        <v>ОДН</v>
      </c>
      <c r="V21" s="41">
        <f t="shared" ref="V21:V60" si="22">D21*Q21</f>
        <v>48292</v>
      </c>
      <c r="X21" s="47"/>
    </row>
    <row r="22" spans="1:24" s="58" customFormat="1" ht="50.1" customHeight="1" x14ac:dyDescent="0.25">
      <c r="A22" s="52">
        <v>10</v>
      </c>
      <c r="B22" s="53" t="s">
        <v>53</v>
      </c>
      <c r="C22" s="54" t="s">
        <v>39</v>
      </c>
      <c r="D22" s="55">
        <v>2000</v>
      </c>
      <c r="E22" s="35">
        <v>27</v>
      </c>
      <c r="F22" s="36">
        <f t="shared" si="15"/>
        <v>54000</v>
      </c>
      <c r="G22" s="37">
        <v>35</v>
      </c>
      <c r="H22" s="38">
        <f t="shared" si="16"/>
        <v>70000</v>
      </c>
      <c r="I22" s="37">
        <v>27.81</v>
      </c>
      <c r="J22" s="36">
        <f t="shared" si="17"/>
        <v>55620</v>
      </c>
      <c r="K22" s="35"/>
      <c r="L22" s="36"/>
      <c r="M22" s="36"/>
      <c r="N22" s="36"/>
      <c r="O22" s="36"/>
      <c r="P22" s="38"/>
      <c r="Q22" s="36">
        <f t="shared" si="18"/>
        <v>29.94</v>
      </c>
      <c r="R22" s="56">
        <f t="shared" si="19"/>
        <v>3</v>
      </c>
      <c r="S22" s="56">
        <f t="shared" si="20"/>
        <v>4.4036405393719411</v>
      </c>
      <c r="T22" s="22">
        <f t="shared" si="21"/>
        <v>14.70821823437522</v>
      </c>
      <c r="U22" s="22" t="str">
        <f t="shared" si="14"/>
        <v>ОДН</v>
      </c>
      <c r="V22" s="57">
        <f t="shared" si="22"/>
        <v>59880</v>
      </c>
      <c r="X22" s="59"/>
    </row>
    <row r="23" spans="1:24" ht="50.1" customHeight="1" x14ac:dyDescent="0.25">
      <c r="A23" s="44">
        <v>11</v>
      </c>
      <c r="B23" s="34" t="s">
        <v>54</v>
      </c>
      <c r="C23" s="45" t="s">
        <v>37</v>
      </c>
      <c r="D23" s="20">
        <v>4</v>
      </c>
      <c r="E23" s="35">
        <v>350</v>
      </c>
      <c r="F23" s="36">
        <f t="shared" si="15"/>
        <v>1400</v>
      </c>
      <c r="G23" s="37">
        <v>539.29</v>
      </c>
      <c r="H23" s="38">
        <f t="shared" si="16"/>
        <v>2157.16</v>
      </c>
      <c r="I23" s="37">
        <v>360.5</v>
      </c>
      <c r="J23" s="36">
        <f t="shared" si="17"/>
        <v>1442</v>
      </c>
      <c r="K23" s="39"/>
      <c r="L23" s="40"/>
      <c r="M23" s="40"/>
      <c r="N23" s="40"/>
      <c r="O23" s="40"/>
      <c r="P23" s="38"/>
      <c r="Q23" s="40">
        <f t="shared" si="18"/>
        <v>416.6</v>
      </c>
      <c r="R23" s="21">
        <f t="shared" si="19"/>
        <v>3</v>
      </c>
      <c r="S23" s="21">
        <f t="shared" si="20"/>
        <v>106.38516367426426</v>
      </c>
      <c r="T23" s="22">
        <f t="shared" si="21"/>
        <v>25.536525125843557</v>
      </c>
      <c r="U23" s="22" t="str">
        <f t="shared" si="14"/>
        <v>ОДН</v>
      </c>
      <c r="V23" s="41">
        <f t="shared" si="22"/>
        <v>1666.4</v>
      </c>
      <c r="X23" s="47"/>
    </row>
    <row r="24" spans="1:24" ht="50.1" customHeight="1" x14ac:dyDescent="0.25">
      <c r="A24" s="44">
        <v>12</v>
      </c>
      <c r="B24" s="34" t="s">
        <v>55</v>
      </c>
      <c r="C24" s="45" t="s">
        <v>37</v>
      </c>
      <c r="D24" s="20">
        <v>300</v>
      </c>
      <c r="E24" s="35">
        <v>25</v>
      </c>
      <c r="F24" s="36">
        <f t="shared" si="15"/>
        <v>7500</v>
      </c>
      <c r="G24" s="37">
        <v>28.36</v>
      </c>
      <c r="H24" s="38">
        <f t="shared" si="16"/>
        <v>8508</v>
      </c>
      <c r="I24" s="37">
        <v>25.75</v>
      </c>
      <c r="J24" s="36">
        <f t="shared" si="17"/>
        <v>7725</v>
      </c>
      <c r="K24" s="39"/>
      <c r="L24" s="40"/>
      <c r="M24" s="40"/>
      <c r="N24" s="40"/>
      <c r="O24" s="40"/>
      <c r="P24" s="38"/>
      <c r="Q24" s="40">
        <f t="shared" si="18"/>
        <v>26.37</v>
      </c>
      <c r="R24" s="21">
        <f t="shared" si="19"/>
        <v>3</v>
      </c>
      <c r="S24" s="21">
        <f t="shared" si="20"/>
        <v>1.7637176644803438</v>
      </c>
      <c r="T24" s="22">
        <f t="shared" si="21"/>
        <v>6.6883491258261039</v>
      </c>
      <c r="U24" s="22" t="str">
        <f t="shared" si="14"/>
        <v>ОДН</v>
      </c>
      <c r="V24" s="41">
        <f t="shared" si="22"/>
        <v>7911</v>
      </c>
      <c r="X24" s="47"/>
    </row>
    <row r="25" spans="1:24" ht="50.1" customHeight="1" x14ac:dyDescent="0.25">
      <c r="A25" s="44">
        <v>13</v>
      </c>
      <c r="B25" s="34" t="s">
        <v>56</v>
      </c>
      <c r="C25" s="45" t="s">
        <v>41</v>
      </c>
      <c r="D25" s="20">
        <v>12</v>
      </c>
      <c r="E25" s="35">
        <v>125</v>
      </c>
      <c r="F25" s="36">
        <f t="shared" si="15"/>
        <v>1500</v>
      </c>
      <c r="G25" s="37">
        <v>148.94999999999999</v>
      </c>
      <c r="H25" s="38">
        <f t="shared" si="16"/>
        <v>1787.3999999999999</v>
      </c>
      <c r="I25" s="37">
        <v>128.75</v>
      </c>
      <c r="J25" s="36">
        <f t="shared" si="17"/>
        <v>1545</v>
      </c>
      <c r="K25" s="39"/>
      <c r="L25" s="40"/>
      <c r="M25" s="40"/>
      <c r="N25" s="40"/>
      <c r="O25" s="40"/>
      <c r="P25" s="38"/>
      <c r="Q25" s="40">
        <f t="shared" si="18"/>
        <v>134.22999999999999</v>
      </c>
      <c r="R25" s="21">
        <f t="shared" si="19"/>
        <v>3</v>
      </c>
      <c r="S25" s="21">
        <f t="shared" si="20"/>
        <v>12.882191195600221</v>
      </c>
      <c r="T25" s="22">
        <f t="shared" si="21"/>
        <v>9.5971028798332867</v>
      </c>
      <c r="U25" s="22" t="str">
        <f t="shared" si="14"/>
        <v>ОДН</v>
      </c>
      <c r="V25" s="41">
        <f t="shared" si="22"/>
        <v>1610.7599999999998</v>
      </c>
      <c r="X25" s="47"/>
    </row>
    <row r="26" spans="1:24" s="58" customFormat="1" ht="50.1" customHeight="1" x14ac:dyDescent="0.25">
      <c r="A26" s="52">
        <v>14</v>
      </c>
      <c r="B26" s="53" t="s">
        <v>57</v>
      </c>
      <c r="C26" s="54" t="s">
        <v>41</v>
      </c>
      <c r="D26" s="55">
        <v>20</v>
      </c>
      <c r="E26" s="35">
        <v>445</v>
      </c>
      <c r="F26" s="36">
        <f t="shared" si="15"/>
        <v>8900</v>
      </c>
      <c r="G26" s="37">
        <v>500</v>
      </c>
      <c r="H26" s="38">
        <f t="shared" si="16"/>
        <v>10000</v>
      </c>
      <c r="I26" s="37">
        <v>458.35</v>
      </c>
      <c r="J26" s="36">
        <f t="shared" si="17"/>
        <v>9167</v>
      </c>
      <c r="K26" s="35"/>
      <c r="L26" s="36"/>
      <c r="M26" s="36"/>
      <c r="N26" s="36"/>
      <c r="O26" s="36"/>
      <c r="P26" s="38"/>
      <c r="Q26" s="36">
        <f t="shared" si="18"/>
        <v>467.78</v>
      </c>
      <c r="R26" s="56">
        <f t="shared" si="19"/>
        <v>3</v>
      </c>
      <c r="S26" s="56">
        <f t="shared" si="20"/>
        <v>28.687817100643954</v>
      </c>
      <c r="T26" s="22">
        <f t="shared" si="21"/>
        <v>6.1327583694565728</v>
      </c>
      <c r="U26" s="22" t="str">
        <f t="shared" si="14"/>
        <v>ОДН</v>
      </c>
      <c r="V26" s="57">
        <f t="shared" si="22"/>
        <v>9355.5999999999985</v>
      </c>
      <c r="X26" s="59"/>
    </row>
    <row r="27" spans="1:24" ht="50.1" customHeight="1" x14ac:dyDescent="0.25">
      <c r="A27" s="44">
        <v>15</v>
      </c>
      <c r="B27" s="34" t="s">
        <v>58</v>
      </c>
      <c r="C27" s="45" t="s">
        <v>38</v>
      </c>
      <c r="D27" s="20">
        <v>50</v>
      </c>
      <c r="E27" s="35">
        <v>50</v>
      </c>
      <c r="F27" s="36">
        <f t="shared" si="15"/>
        <v>2500</v>
      </c>
      <c r="G27" s="37">
        <v>73.63</v>
      </c>
      <c r="H27" s="38">
        <f t="shared" si="16"/>
        <v>3681.5</v>
      </c>
      <c r="I27" s="37">
        <v>51.5</v>
      </c>
      <c r="J27" s="36">
        <f t="shared" si="17"/>
        <v>2575</v>
      </c>
      <c r="K27" s="39"/>
      <c r="L27" s="40"/>
      <c r="M27" s="40"/>
      <c r="N27" s="40"/>
      <c r="O27" s="40"/>
      <c r="P27" s="38"/>
      <c r="Q27" s="40">
        <f t="shared" si="18"/>
        <v>58.38</v>
      </c>
      <c r="R27" s="21">
        <f t="shared" si="19"/>
        <v>3</v>
      </c>
      <c r="S27" s="21">
        <f t="shared" si="20"/>
        <v>13.231048711270015</v>
      </c>
      <c r="T27" s="22">
        <f t="shared" si="21"/>
        <v>22.663666857262786</v>
      </c>
      <c r="U27" s="22" t="str">
        <f t="shared" si="14"/>
        <v>ОДН</v>
      </c>
      <c r="V27" s="41">
        <f t="shared" si="22"/>
        <v>2919</v>
      </c>
      <c r="X27" s="47"/>
    </row>
    <row r="28" spans="1:24" ht="50.1" customHeight="1" x14ac:dyDescent="0.25">
      <c r="A28" s="44">
        <v>16</v>
      </c>
      <c r="B28" s="34" t="s">
        <v>59</v>
      </c>
      <c r="C28" s="45" t="s">
        <v>37</v>
      </c>
      <c r="D28" s="20">
        <v>100</v>
      </c>
      <c r="E28" s="35">
        <v>84</v>
      </c>
      <c r="F28" s="36">
        <f t="shared" si="15"/>
        <v>8400</v>
      </c>
      <c r="G28" s="37">
        <v>99.5</v>
      </c>
      <c r="H28" s="38">
        <f t="shared" si="16"/>
        <v>9950</v>
      </c>
      <c r="I28" s="37">
        <v>86.52</v>
      </c>
      <c r="J28" s="36">
        <f t="shared" si="17"/>
        <v>8652</v>
      </c>
      <c r="K28" s="39"/>
      <c r="L28" s="40"/>
      <c r="M28" s="40"/>
      <c r="N28" s="40"/>
      <c r="O28" s="40"/>
      <c r="P28" s="38"/>
      <c r="Q28" s="40">
        <f t="shared" si="18"/>
        <v>90.01</v>
      </c>
      <c r="R28" s="21">
        <f t="shared" si="19"/>
        <v>3</v>
      </c>
      <c r="S28" s="21">
        <f t="shared" si="20"/>
        <v>8.3174605499515302</v>
      </c>
      <c r="T28" s="22">
        <f t="shared" si="21"/>
        <v>9.2405961003794346</v>
      </c>
      <c r="U28" s="22" t="str">
        <f t="shared" si="14"/>
        <v>ОДН</v>
      </c>
      <c r="V28" s="41">
        <f t="shared" si="22"/>
        <v>9001</v>
      </c>
      <c r="X28" s="49"/>
    </row>
    <row r="29" spans="1:24" ht="50.1" customHeight="1" x14ac:dyDescent="0.25">
      <c r="A29" s="44">
        <v>17</v>
      </c>
      <c r="B29" s="34" t="s">
        <v>60</v>
      </c>
      <c r="C29" s="45" t="s">
        <v>37</v>
      </c>
      <c r="D29" s="20">
        <v>24</v>
      </c>
      <c r="E29" s="35">
        <v>100</v>
      </c>
      <c r="F29" s="36">
        <f t="shared" si="15"/>
        <v>2400</v>
      </c>
      <c r="G29" s="37">
        <v>98.66</v>
      </c>
      <c r="H29" s="38">
        <f t="shared" si="16"/>
        <v>2367.84</v>
      </c>
      <c r="I29" s="37">
        <v>103</v>
      </c>
      <c r="J29" s="36">
        <f t="shared" si="17"/>
        <v>2472</v>
      </c>
      <c r="K29" s="39"/>
      <c r="L29" s="40"/>
      <c r="M29" s="40"/>
      <c r="N29" s="40"/>
      <c r="O29" s="40"/>
      <c r="P29" s="38"/>
      <c r="Q29" s="40">
        <f t="shared" si="18"/>
        <v>100.55</v>
      </c>
      <c r="R29" s="21">
        <f t="shared" si="19"/>
        <v>3</v>
      </c>
      <c r="S29" s="21">
        <f t="shared" si="20"/>
        <v>2.2222848602283207</v>
      </c>
      <c r="T29" s="22">
        <f t="shared" si="21"/>
        <v>2.2101291499038496</v>
      </c>
      <c r="U29" s="22" t="str">
        <f t="shared" si="14"/>
        <v>ОДН</v>
      </c>
      <c r="V29" s="41">
        <f t="shared" si="22"/>
        <v>2413.1999999999998</v>
      </c>
      <c r="X29" s="47"/>
    </row>
    <row r="30" spans="1:24" ht="50.1" customHeight="1" x14ac:dyDescent="0.25">
      <c r="A30" s="44">
        <v>18</v>
      </c>
      <c r="B30" s="34" t="s">
        <v>61</v>
      </c>
      <c r="C30" s="45" t="s">
        <v>36</v>
      </c>
      <c r="D30" s="20">
        <v>200</v>
      </c>
      <c r="E30" s="35">
        <v>20</v>
      </c>
      <c r="F30" s="36">
        <f t="shared" si="15"/>
        <v>4000</v>
      </c>
      <c r="G30" s="37">
        <v>25.87</v>
      </c>
      <c r="H30" s="38">
        <f t="shared" si="16"/>
        <v>5174</v>
      </c>
      <c r="I30" s="37">
        <v>20.6</v>
      </c>
      <c r="J30" s="36">
        <f t="shared" si="17"/>
        <v>4120</v>
      </c>
      <c r="K30" s="39"/>
      <c r="L30" s="40"/>
      <c r="M30" s="40"/>
      <c r="N30" s="40"/>
      <c r="O30" s="40"/>
      <c r="P30" s="38"/>
      <c r="Q30" s="40">
        <f t="shared" si="18"/>
        <v>22.16</v>
      </c>
      <c r="R30" s="21">
        <f t="shared" si="19"/>
        <v>3</v>
      </c>
      <c r="S30" s="21">
        <f t="shared" si="20"/>
        <v>3.2298064957517192</v>
      </c>
      <c r="T30" s="22">
        <f t="shared" si="21"/>
        <v>14.57493906025144</v>
      </c>
      <c r="U30" s="22" t="str">
        <f t="shared" si="14"/>
        <v>ОДН</v>
      </c>
      <c r="V30" s="41">
        <f t="shared" si="22"/>
        <v>4432</v>
      </c>
      <c r="X30" s="47"/>
    </row>
    <row r="31" spans="1:24" ht="50.1" customHeight="1" x14ac:dyDescent="0.25">
      <c r="A31" s="44">
        <v>19</v>
      </c>
      <c r="B31" s="34" t="s">
        <v>62</v>
      </c>
      <c r="C31" s="45" t="s">
        <v>36</v>
      </c>
      <c r="D31" s="20">
        <v>200</v>
      </c>
      <c r="E31" s="35">
        <v>125</v>
      </c>
      <c r="F31" s="36">
        <f t="shared" si="15"/>
        <v>25000</v>
      </c>
      <c r="G31" s="37">
        <v>159.19999999999999</v>
      </c>
      <c r="H31" s="38">
        <f t="shared" si="16"/>
        <v>31839.999999999996</v>
      </c>
      <c r="I31" s="37">
        <v>128.75</v>
      </c>
      <c r="J31" s="36">
        <f t="shared" si="17"/>
        <v>25750</v>
      </c>
      <c r="K31" s="39"/>
      <c r="L31" s="40"/>
      <c r="M31" s="40"/>
      <c r="N31" s="40"/>
      <c r="O31" s="40"/>
      <c r="P31" s="38"/>
      <c r="Q31" s="40">
        <f t="shared" si="18"/>
        <v>137.65</v>
      </c>
      <c r="R31" s="21">
        <f t="shared" si="19"/>
        <v>3</v>
      </c>
      <c r="S31" s="21">
        <f t="shared" si="20"/>
        <v>18.756798767380317</v>
      </c>
      <c r="T31" s="22">
        <f t="shared" si="21"/>
        <v>13.626442983930486</v>
      </c>
      <c r="U31" s="22" t="str">
        <f t="shared" si="14"/>
        <v>ОДН</v>
      </c>
      <c r="V31" s="41">
        <f t="shared" si="22"/>
        <v>27530</v>
      </c>
      <c r="X31" s="47"/>
    </row>
    <row r="32" spans="1:24" s="58" customFormat="1" ht="50.1" customHeight="1" x14ac:dyDescent="0.25">
      <c r="A32" s="52">
        <v>20</v>
      </c>
      <c r="B32" s="53" t="s">
        <v>63</v>
      </c>
      <c r="C32" s="54" t="s">
        <v>36</v>
      </c>
      <c r="D32" s="55">
        <v>800</v>
      </c>
      <c r="E32" s="35">
        <v>85</v>
      </c>
      <c r="F32" s="36">
        <f t="shared" si="15"/>
        <v>68000</v>
      </c>
      <c r="G32" s="37">
        <v>90</v>
      </c>
      <c r="H32" s="38">
        <f t="shared" si="16"/>
        <v>72000</v>
      </c>
      <c r="I32" s="37">
        <v>87.55</v>
      </c>
      <c r="J32" s="36">
        <f t="shared" si="17"/>
        <v>70040</v>
      </c>
      <c r="K32" s="35"/>
      <c r="L32" s="36"/>
      <c r="M32" s="36"/>
      <c r="N32" s="36"/>
      <c r="O32" s="36"/>
      <c r="P32" s="38"/>
      <c r="Q32" s="36">
        <f t="shared" si="18"/>
        <v>87.52</v>
      </c>
      <c r="R32" s="56">
        <f t="shared" si="19"/>
        <v>3</v>
      </c>
      <c r="S32" s="56">
        <f t="shared" si="20"/>
        <v>2.5001699942203928</v>
      </c>
      <c r="T32" s="22">
        <f t="shared" si="21"/>
        <v>2.8566841798679077</v>
      </c>
      <c r="U32" s="22" t="str">
        <f t="shared" si="14"/>
        <v>ОДН</v>
      </c>
      <c r="V32" s="57">
        <f t="shared" si="22"/>
        <v>70016</v>
      </c>
      <c r="X32" s="59"/>
    </row>
    <row r="33" spans="1:24" ht="50.1" customHeight="1" x14ac:dyDescent="0.25">
      <c r="A33" s="44">
        <v>21</v>
      </c>
      <c r="B33" s="46" t="s">
        <v>64</v>
      </c>
      <c r="C33" s="45" t="s">
        <v>42</v>
      </c>
      <c r="D33" s="20">
        <v>12</v>
      </c>
      <c r="E33" s="35">
        <v>30</v>
      </c>
      <c r="F33" s="36">
        <f t="shared" si="15"/>
        <v>360</v>
      </c>
      <c r="G33" s="37">
        <v>29.35</v>
      </c>
      <c r="H33" s="38">
        <f t="shared" si="16"/>
        <v>352.20000000000005</v>
      </c>
      <c r="I33" s="37">
        <v>30.9</v>
      </c>
      <c r="J33" s="36">
        <f t="shared" si="17"/>
        <v>370.79999999999995</v>
      </c>
      <c r="K33" s="39"/>
      <c r="L33" s="40"/>
      <c r="M33" s="40"/>
      <c r="N33" s="40"/>
      <c r="O33" s="40"/>
      <c r="P33" s="38"/>
      <c r="Q33" s="40">
        <f t="shared" si="18"/>
        <v>30.08</v>
      </c>
      <c r="R33" s="21">
        <f t="shared" si="19"/>
        <v>3</v>
      </c>
      <c r="S33" s="21">
        <f t="shared" si="20"/>
        <v>0.77836366821685465</v>
      </c>
      <c r="T33" s="22">
        <f t="shared" si="21"/>
        <v>2.5876451735932671</v>
      </c>
      <c r="U33" s="22" t="str">
        <f t="shared" si="14"/>
        <v>ОДН</v>
      </c>
      <c r="V33" s="41">
        <f t="shared" si="22"/>
        <v>360.96</v>
      </c>
      <c r="X33" s="47"/>
    </row>
    <row r="34" spans="1:24" s="58" customFormat="1" ht="50.1" customHeight="1" x14ac:dyDescent="0.25">
      <c r="A34" s="52">
        <v>22</v>
      </c>
      <c r="B34" s="53" t="s">
        <v>65</v>
      </c>
      <c r="C34" s="54" t="s">
        <v>36</v>
      </c>
      <c r="D34" s="55">
        <v>300</v>
      </c>
      <c r="E34" s="35">
        <v>5</v>
      </c>
      <c r="F34" s="36">
        <f t="shared" si="15"/>
        <v>1500</v>
      </c>
      <c r="G34" s="37">
        <v>4.78</v>
      </c>
      <c r="H34" s="38">
        <f t="shared" si="16"/>
        <v>1434</v>
      </c>
      <c r="I34" s="37">
        <v>5.15</v>
      </c>
      <c r="J34" s="36">
        <f t="shared" si="17"/>
        <v>1545</v>
      </c>
      <c r="K34" s="35"/>
      <c r="L34" s="36"/>
      <c r="M34" s="36"/>
      <c r="N34" s="36"/>
      <c r="O34" s="36"/>
      <c r="P34" s="38"/>
      <c r="Q34" s="36">
        <f t="shared" si="18"/>
        <v>4.9800000000000004</v>
      </c>
      <c r="R34" s="56">
        <f t="shared" si="19"/>
        <v>3</v>
      </c>
      <c r="S34" s="56">
        <f t="shared" si="20"/>
        <v>0.18614510468986289</v>
      </c>
      <c r="T34" s="22">
        <f t="shared" si="21"/>
        <v>3.7378535078285715</v>
      </c>
      <c r="U34" s="22" t="str">
        <f t="shared" si="14"/>
        <v>ОДН</v>
      </c>
      <c r="V34" s="57">
        <f t="shared" si="22"/>
        <v>1494.0000000000002</v>
      </c>
      <c r="X34" s="59"/>
    </row>
    <row r="35" spans="1:24" ht="50.1" customHeight="1" x14ac:dyDescent="0.25">
      <c r="A35" s="44">
        <v>23</v>
      </c>
      <c r="B35" s="46" t="s">
        <v>66</v>
      </c>
      <c r="C35" s="45" t="s">
        <v>40</v>
      </c>
      <c r="D35" s="20">
        <v>300</v>
      </c>
      <c r="E35" s="35">
        <v>92</v>
      </c>
      <c r="F35" s="36">
        <f t="shared" si="15"/>
        <v>27600</v>
      </c>
      <c r="G35" s="37">
        <v>163.18</v>
      </c>
      <c r="H35" s="38">
        <f t="shared" si="16"/>
        <v>48954</v>
      </c>
      <c r="I35" s="37">
        <v>94.76</v>
      </c>
      <c r="J35" s="36">
        <f t="shared" si="17"/>
        <v>28428</v>
      </c>
      <c r="K35" s="39"/>
      <c r="L35" s="40"/>
      <c r="M35" s="40"/>
      <c r="N35" s="40"/>
      <c r="O35" s="40"/>
      <c r="P35" s="38"/>
      <c r="Q35" s="40">
        <f t="shared" si="18"/>
        <v>116.65</v>
      </c>
      <c r="R35" s="21">
        <f t="shared" si="19"/>
        <v>3</v>
      </c>
      <c r="S35" s="21">
        <f t="shared" si="20"/>
        <v>40.322670422480705</v>
      </c>
      <c r="T35" s="22">
        <f t="shared" si="21"/>
        <v>34.567227108856152</v>
      </c>
      <c r="U35" s="22" t="str">
        <f t="shared" si="14"/>
        <v>НЕОДН</v>
      </c>
      <c r="V35" s="41">
        <f t="shared" si="22"/>
        <v>34995</v>
      </c>
      <c r="X35" s="47"/>
    </row>
    <row r="36" spans="1:24" ht="50.1" customHeight="1" x14ac:dyDescent="0.25">
      <c r="A36" s="44">
        <v>24</v>
      </c>
      <c r="B36" s="46" t="s">
        <v>67</v>
      </c>
      <c r="C36" s="45" t="s">
        <v>43</v>
      </c>
      <c r="D36" s="20">
        <v>150</v>
      </c>
      <c r="E36" s="35">
        <v>70</v>
      </c>
      <c r="F36" s="36">
        <f t="shared" si="15"/>
        <v>10500</v>
      </c>
      <c r="G36" s="37">
        <v>81.59</v>
      </c>
      <c r="H36" s="38">
        <f t="shared" si="16"/>
        <v>12238.5</v>
      </c>
      <c r="I36" s="37">
        <v>72.099999999999994</v>
      </c>
      <c r="J36" s="36">
        <f t="shared" si="17"/>
        <v>10815</v>
      </c>
      <c r="K36" s="39"/>
      <c r="L36" s="40"/>
      <c r="M36" s="40"/>
      <c r="N36" s="40"/>
      <c r="O36" s="40"/>
      <c r="P36" s="38"/>
      <c r="Q36" s="40">
        <f t="shared" si="18"/>
        <v>74.56</v>
      </c>
      <c r="R36" s="21">
        <f t="shared" si="19"/>
        <v>3</v>
      </c>
      <c r="S36" s="21">
        <f t="shared" si="20"/>
        <v>6.1751963531534804</v>
      </c>
      <c r="T36" s="22">
        <f t="shared" si="21"/>
        <v>8.282183950044903</v>
      </c>
      <c r="U36" s="22" t="str">
        <f t="shared" si="14"/>
        <v>ОДН</v>
      </c>
      <c r="V36" s="41">
        <f t="shared" si="22"/>
        <v>11184</v>
      </c>
      <c r="X36" s="47"/>
    </row>
    <row r="37" spans="1:24" ht="50.1" customHeight="1" x14ac:dyDescent="0.25">
      <c r="A37" s="44">
        <v>25</v>
      </c>
      <c r="B37" s="46" t="s">
        <v>68</v>
      </c>
      <c r="C37" s="45" t="s">
        <v>41</v>
      </c>
      <c r="D37" s="20">
        <v>22</v>
      </c>
      <c r="E37" s="35">
        <v>150</v>
      </c>
      <c r="F37" s="36">
        <f t="shared" si="15"/>
        <v>3300</v>
      </c>
      <c r="G37" s="37">
        <v>249.65</v>
      </c>
      <c r="H37" s="38">
        <f t="shared" si="16"/>
        <v>5492.3</v>
      </c>
      <c r="I37" s="37">
        <v>154.5</v>
      </c>
      <c r="J37" s="36">
        <f t="shared" si="17"/>
        <v>3399</v>
      </c>
      <c r="K37" s="39"/>
      <c r="L37" s="40"/>
      <c r="M37" s="40"/>
      <c r="N37" s="40"/>
      <c r="O37" s="40"/>
      <c r="P37" s="38"/>
      <c r="Q37" s="40">
        <f t="shared" si="18"/>
        <v>184.72</v>
      </c>
      <c r="R37" s="21">
        <f t="shared" si="19"/>
        <v>3</v>
      </c>
      <c r="S37" s="21">
        <f t="shared" si="20"/>
        <v>56.278911236803438</v>
      </c>
      <c r="T37" s="22">
        <f t="shared" si="21"/>
        <v>30.467145537463971</v>
      </c>
      <c r="U37" s="22" t="str">
        <f t="shared" si="14"/>
        <v>ОДН</v>
      </c>
      <c r="V37" s="41">
        <f t="shared" si="22"/>
        <v>4063.84</v>
      </c>
      <c r="X37" s="47"/>
    </row>
    <row r="38" spans="1:24" ht="50.1" customHeight="1" x14ac:dyDescent="0.25">
      <c r="A38" s="44">
        <v>26</v>
      </c>
      <c r="B38" s="46" t="s">
        <v>69</v>
      </c>
      <c r="C38" s="45" t="s">
        <v>41</v>
      </c>
      <c r="D38" s="20">
        <v>80</v>
      </c>
      <c r="E38" s="35">
        <v>285</v>
      </c>
      <c r="F38" s="36">
        <f t="shared" si="15"/>
        <v>22800</v>
      </c>
      <c r="G38" s="37">
        <v>268.64999999999998</v>
      </c>
      <c r="H38" s="38">
        <f t="shared" si="16"/>
        <v>21492</v>
      </c>
      <c r="I38" s="37">
        <v>293.55</v>
      </c>
      <c r="J38" s="36">
        <f t="shared" si="17"/>
        <v>23484</v>
      </c>
      <c r="K38" s="39"/>
      <c r="L38" s="40"/>
      <c r="M38" s="40"/>
      <c r="N38" s="40"/>
      <c r="O38" s="40"/>
      <c r="P38" s="38"/>
      <c r="Q38" s="40">
        <f t="shared" si="18"/>
        <v>282.39999999999998</v>
      </c>
      <c r="R38" s="21">
        <f t="shared" si="19"/>
        <v>3</v>
      </c>
      <c r="S38" s="21">
        <f t="shared" si="20"/>
        <v>12.651976130233587</v>
      </c>
      <c r="T38" s="22">
        <f t="shared" si="21"/>
        <v>4.480161519204529</v>
      </c>
      <c r="U38" s="22" t="str">
        <f t="shared" si="14"/>
        <v>ОДН</v>
      </c>
      <c r="V38" s="41">
        <f t="shared" si="22"/>
        <v>22592</v>
      </c>
      <c r="X38" s="47"/>
    </row>
    <row r="39" spans="1:24" ht="50.1" customHeight="1" x14ac:dyDescent="0.25">
      <c r="A39" s="44">
        <v>27</v>
      </c>
      <c r="B39" s="46" t="s">
        <v>70</v>
      </c>
      <c r="C39" s="45" t="s">
        <v>40</v>
      </c>
      <c r="D39" s="20">
        <v>900</v>
      </c>
      <c r="E39" s="35">
        <v>42</v>
      </c>
      <c r="F39" s="36">
        <f t="shared" si="15"/>
        <v>37800</v>
      </c>
      <c r="G39" s="37">
        <v>46.17</v>
      </c>
      <c r="H39" s="38">
        <f t="shared" si="16"/>
        <v>41553</v>
      </c>
      <c r="I39" s="37">
        <v>43.26</v>
      </c>
      <c r="J39" s="36">
        <f t="shared" si="17"/>
        <v>38934</v>
      </c>
      <c r="K39" s="39"/>
      <c r="L39" s="40"/>
      <c r="M39" s="40"/>
      <c r="N39" s="40"/>
      <c r="O39" s="40"/>
      <c r="P39" s="38"/>
      <c r="Q39" s="40">
        <f t="shared" si="18"/>
        <v>43.81</v>
      </c>
      <c r="R39" s="21">
        <f t="shared" si="19"/>
        <v>3</v>
      </c>
      <c r="S39" s="21">
        <f t="shared" si="20"/>
        <v>2.1387145672108763</v>
      </c>
      <c r="T39" s="22">
        <f t="shared" si="21"/>
        <v>4.8817954056399815</v>
      </c>
      <c r="U39" s="22" t="str">
        <f t="shared" si="14"/>
        <v>ОДН</v>
      </c>
      <c r="V39" s="41">
        <f t="shared" si="22"/>
        <v>39429</v>
      </c>
      <c r="X39" s="47"/>
    </row>
    <row r="40" spans="1:24" ht="50.1" customHeight="1" x14ac:dyDescent="0.25">
      <c r="A40" s="44">
        <v>28</v>
      </c>
      <c r="B40" s="46" t="s">
        <v>71</v>
      </c>
      <c r="C40" s="45" t="s">
        <v>40</v>
      </c>
      <c r="D40" s="20">
        <v>2200</v>
      </c>
      <c r="E40" s="35">
        <v>24</v>
      </c>
      <c r="F40" s="36">
        <f t="shared" si="15"/>
        <v>52800</v>
      </c>
      <c r="G40" s="37">
        <v>24.28</v>
      </c>
      <c r="H40" s="38">
        <f t="shared" si="16"/>
        <v>53416</v>
      </c>
      <c r="I40" s="37">
        <v>24.72</v>
      </c>
      <c r="J40" s="36">
        <f t="shared" si="17"/>
        <v>54384</v>
      </c>
      <c r="K40" s="39"/>
      <c r="L40" s="40"/>
      <c r="M40" s="40"/>
      <c r="N40" s="40"/>
      <c r="O40" s="40"/>
      <c r="P40" s="38"/>
      <c r="Q40" s="40">
        <f t="shared" si="18"/>
        <v>24.33</v>
      </c>
      <c r="R40" s="21">
        <f t="shared" si="19"/>
        <v>3</v>
      </c>
      <c r="S40" s="21">
        <f t="shared" si="20"/>
        <v>0.36297382825763008</v>
      </c>
      <c r="T40" s="22">
        <f t="shared" si="21"/>
        <v>1.4918776336113033</v>
      </c>
      <c r="U40" s="22" t="str">
        <f t="shared" si="14"/>
        <v>ОДН</v>
      </c>
      <c r="V40" s="41">
        <f t="shared" si="22"/>
        <v>53525.999999999993</v>
      </c>
      <c r="X40" s="47"/>
    </row>
    <row r="41" spans="1:24" ht="50.1" customHeight="1" x14ac:dyDescent="0.25">
      <c r="A41" s="44">
        <v>29</v>
      </c>
      <c r="B41" s="46" t="s">
        <v>72</v>
      </c>
      <c r="C41" s="45" t="s">
        <v>41</v>
      </c>
      <c r="D41" s="62">
        <v>2.4</v>
      </c>
      <c r="E41" s="35">
        <v>80</v>
      </c>
      <c r="F41" s="36">
        <f t="shared" si="15"/>
        <v>192</v>
      </c>
      <c r="G41" s="37">
        <v>95.35</v>
      </c>
      <c r="H41" s="38">
        <f t="shared" si="16"/>
        <v>228.83999999999997</v>
      </c>
      <c r="I41" s="37">
        <v>82.4</v>
      </c>
      <c r="J41" s="36">
        <f t="shared" si="17"/>
        <v>197.76000000000002</v>
      </c>
      <c r="K41" s="39"/>
      <c r="L41" s="40"/>
      <c r="M41" s="40"/>
      <c r="N41" s="40"/>
      <c r="O41" s="40"/>
      <c r="P41" s="38"/>
      <c r="Q41" s="40">
        <f t="shared" si="18"/>
        <v>85.92</v>
      </c>
      <c r="R41" s="21">
        <f t="shared" si="19"/>
        <v>3</v>
      </c>
      <c r="S41" s="21">
        <f t="shared" si="20"/>
        <v>8.2571696119190836</v>
      </c>
      <c r="T41" s="22">
        <f t="shared" si="21"/>
        <v>9.6102998276525646</v>
      </c>
      <c r="U41" s="22" t="str">
        <f t="shared" si="14"/>
        <v>ОДН</v>
      </c>
      <c r="V41" s="41">
        <f t="shared" si="22"/>
        <v>206.208</v>
      </c>
      <c r="X41" s="47"/>
    </row>
    <row r="42" spans="1:24" ht="50.1" customHeight="1" x14ac:dyDescent="0.25">
      <c r="A42" s="44">
        <v>30</v>
      </c>
      <c r="B42" s="46" t="s">
        <v>73</v>
      </c>
      <c r="C42" s="45" t="s">
        <v>37</v>
      </c>
      <c r="D42" s="20">
        <v>48</v>
      </c>
      <c r="E42" s="35">
        <v>175</v>
      </c>
      <c r="F42" s="36">
        <f t="shared" si="15"/>
        <v>8400</v>
      </c>
      <c r="G42" s="37">
        <v>199</v>
      </c>
      <c r="H42" s="38">
        <f t="shared" si="16"/>
        <v>9552</v>
      </c>
      <c r="I42" s="37">
        <v>180.25</v>
      </c>
      <c r="J42" s="36">
        <f t="shared" si="17"/>
        <v>8652</v>
      </c>
      <c r="K42" s="39"/>
      <c r="L42" s="40"/>
      <c r="M42" s="40"/>
      <c r="N42" s="40"/>
      <c r="O42" s="40"/>
      <c r="P42" s="38"/>
      <c r="Q42" s="40">
        <f t="shared" si="18"/>
        <v>184.75</v>
      </c>
      <c r="R42" s="21">
        <f t="shared" si="19"/>
        <v>3</v>
      </c>
      <c r="S42" s="21">
        <f t="shared" si="20"/>
        <v>12.616952880945542</v>
      </c>
      <c r="T42" s="22">
        <f t="shared" si="21"/>
        <v>6.8292031831910922</v>
      </c>
      <c r="U42" s="22" t="str">
        <f t="shared" si="14"/>
        <v>ОДН</v>
      </c>
      <c r="V42" s="41">
        <f t="shared" si="22"/>
        <v>8868</v>
      </c>
      <c r="X42" s="47"/>
    </row>
    <row r="43" spans="1:24" ht="50.1" customHeight="1" x14ac:dyDescent="0.25">
      <c r="A43" s="44">
        <v>31</v>
      </c>
      <c r="B43" s="46" t="s">
        <v>74</v>
      </c>
      <c r="C43" s="45" t="s">
        <v>44</v>
      </c>
      <c r="D43" s="20">
        <v>20</v>
      </c>
      <c r="E43" s="35">
        <v>100</v>
      </c>
      <c r="F43" s="36">
        <f t="shared" si="15"/>
        <v>2000</v>
      </c>
      <c r="G43" s="37">
        <v>135.32</v>
      </c>
      <c r="H43" s="38">
        <f t="shared" si="16"/>
        <v>2706.3999999999996</v>
      </c>
      <c r="I43" s="37">
        <v>103</v>
      </c>
      <c r="J43" s="36">
        <f t="shared" si="17"/>
        <v>2060</v>
      </c>
      <c r="K43" s="39"/>
      <c r="L43" s="40"/>
      <c r="M43" s="40"/>
      <c r="N43" s="40"/>
      <c r="O43" s="40"/>
      <c r="P43" s="38"/>
      <c r="Q43" s="40">
        <f t="shared" si="18"/>
        <v>112.77</v>
      </c>
      <c r="R43" s="21">
        <f t="shared" si="19"/>
        <v>3</v>
      </c>
      <c r="S43" s="21">
        <f t="shared" si="20"/>
        <v>19.5835173041004</v>
      </c>
      <c r="T43" s="22">
        <f t="shared" si="21"/>
        <v>17.365892794271883</v>
      </c>
      <c r="U43" s="22" t="str">
        <f t="shared" si="14"/>
        <v>ОДН</v>
      </c>
      <c r="V43" s="41">
        <f t="shared" si="22"/>
        <v>2255.4</v>
      </c>
      <c r="X43" s="47"/>
    </row>
    <row r="44" spans="1:24" ht="50.1" customHeight="1" x14ac:dyDescent="0.25">
      <c r="A44" s="44">
        <v>32</v>
      </c>
      <c r="B44" s="46" t="s">
        <v>75</v>
      </c>
      <c r="C44" s="45" t="s">
        <v>37</v>
      </c>
      <c r="D44" s="20">
        <v>6</v>
      </c>
      <c r="E44" s="35">
        <v>140</v>
      </c>
      <c r="F44" s="36">
        <f t="shared" si="15"/>
        <v>840</v>
      </c>
      <c r="G44" s="37">
        <v>157.21</v>
      </c>
      <c r="H44" s="38">
        <f t="shared" si="16"/>
        <v>943.26</v>
      </c>
      <c r="I44" s="37">
        <v>144.19999999999999</v>
      </c>
      <c r="J44" s="36">
        <f t="shared" si="17"/>
        <v>865.19999999999993</v>
      </c>
      <c r="K44" s="39"/>
      <c r="L44" s="40"/>
      <c r="M44" s="40"/>
      <c r="N44" s="40"/>
      <c r="O44" s="40"/>
      <c r="P44" s="38"/>
      <c r="Q44" s="40">
        <f t="shared" si="18"/>
        <v>147.13999999999999</v>
      </c>
      <c r="R44" s="21">
        <f t="shared" si="19"/>
        <v>3</v>
      </c>
      <c r="S44" s="21">
        <f t="shared" si="20"/>
        <v>8.9729621641908253</v>
      </c>
      <c r="T44" s="22">
        <f t="shared" si="21"/>
        <v>6.0982480387323816</v>
      </c>
      <c r="U44" s="22" t="str">
        <f t="shared" si="14"/>
        <v>ОДН</v>
      </c>
      <c r="V44" s="41">
        <f t="shared" si="22"/>
        <v>882.83999999999992</v>
      </c>
      <c r="X44" s="47"/>
    </row>
    <row r="45" spans="1:24" s="58" customFormat="1" ht="50.1" customHeight="1" x14ac:dyDescent="0.25">
      <c r="A45" s="52">
        <v>33</v>
      </c>
      <c r="B45" s="53" t="s">
        <v>76</v>
      </c>
      <c r="C45" s="54" t="s">
        <v>37</v>
      </c>
      <c r="D45" s="55">
        <v>150</v>
      </c>
      <c r="E45" s="35">
        <v>150</v>
      </c>
      <c r="F45" s="36">
        <f t="shared" si="15"/>
        <v>22500</v>
      </c>
      <c r="G45" s="37">
        <v>170</v>
      </c>
      <c r="H45" s="38">
        <f t="shared" si="16"/>
        <v>25500</v>
      </c>
      <c r="I45" s="37">
        <v>154.5</v>
      </c>
      <c r="J45" s="36">
        <f t="shared" si="17"/>
        <v>23175</v>
      </c>
      <c r="K45" s="35"/>
      <c r="L45" s="36"/>
      <c r="M45" s="36"/>
      <c r="N45" s="36"/>
      <c r="O45" s="36"/>
      <c r="P45" s="38"/>
      <c r="Q45" s="36">
        <f t="shared" si="18"/>
        <v>158.16999999999999</v>
      </c>
      <c r="R45" s="56">
        <f t="shared" si="19"/>
        <v>3</v>
      </c>
      <c r="S45" s="56">
        <f t="shared" si="20"/>
        <v>10.492061284609425</v>
      </c>
      <c r="T45" s="22">
        <f t="shared" si="21"/>
        <v>6.6334079058035194</v>
      </c>
      <c r="U45" s="22" t="str">
        <f t="shared" si="14"/>
        <v>ОДН</v>
      </c>
      <c r="V45" s="57">
        <f t="shared" si="22"/>
        <v>23725.499999999996</v>
      </c>
      <c r="X45" s="59"/>
    </row>
    <row r="46" spans="1:24" ht="50.1" customHeight="1" x14ac:dyDescent="0.25">
      <c r="A46" s="44">
        <v>34</v>
      </c>
      <c r="B46" s="46" t="s">
        <v>77</v>
      </c>
      <c r="C46" s="45" t="s">
        <v>37</v>
      </c>
      <c r="D46" s="20">
        <v>6</v>
      </c>
      <c r="E46" s="35">
        <v>90</v>
      </c>
      <c r="F46" s="36">
        <f t="shared" si="15"/>
        <v>540</v>
      </c>
      <c r="G46" s="37">
        <v>137.37</v>
      </c>
      <c r="H46" s="38">
        <f t="shared" si="16"/>
        <v>824.22</v>
      </c>
      <c r="I46" s="37">
        <v>92.7</v>
      </c>
      <c r="J46" s="36">
        <f t="shared" si="17"/>
        <v>556.20000000000005</v>
      </c>
      <c r="K46" s="39"/>
      <c r="L46" s="40"/>
      <c r="M46" s="40"/>
      <c r="N46" s="40"/>
      <c r="O46" s="40"/>
      <c r="P46" s="38"/>
      <c r="Q46" s="40">
        <f t="shared" si="18"/>
        <v>106.69</v>
      </c>
      <c r="R46" s="21">
        <f t="shared" si="19"/>
        <v>3</v>
      </c>
      <c r="S46" s="21">
        <f t="shared" si="20"/>
        <v>26.603933919629256</v>
      </c>
      <c r="T46" s="22">
        <f t="shared" si="21"/>
        <v>24.935733357980368</v>
      </c>
      <c r="U46" s="22" t="str">
        <f t="shared" si="14"/>
        <v>ОДН</v>
      </c>
      <c r="V46" s="41">
        <f t="shared" si="22"/>
        <v>640.14</v>
      </c>
      <c r="X46" s="47"/>
    </row>
    <row r="47" spans="1:24" ht="50.1" customHeight="1" x14ac:dyDescent="0.25">
      <c r="A47" s="44">
        <v>35</v>
      </c>
      <c r="B47" s="46" t="s">
        <v>78</v>
      </c>
      <c r="C47" s="45" t="s">
        <v>37</v>
      </c>
      <c r="D47" s="20">
        <v>6000</v>
      </c>
      <c r="E47" s="35">
        <v>2.5</v>
      </c>
      <c r="F47" s="36">
        <f t="shared" si="15"/>
        <v>15000</v>
      </c>
      <c r="G47" s="37">
        <v>3.1</v>
      </c>
      <c r="H47" s="38">
        <f t="shared" si="16"/>
        <v>18600</v>
      </c>
      <c r="I47" s="37">
        <v>2.58</v>
      </c>
      <c r="J47" s="36">
        <f t="shared" si="17"/>
        <v>15480</v>
      </c>
      <c r="K47" s="39"/>
      <c r="L47" s="40"/>
      <c r="M47" s="40"/>
      <c r="N47" s="40"/>
      <c r="O47" s="40"/>
      <c r="P47" s="38"/>
      <c r="Q47" s="40">
        <f t="shared" si="18"/>
        <v>2.73</v>
      </c>
      <c r="R47" s="21">
        <f t="shared" si="19"/>
        <v>3</v>
      </c>
      <c r="S47" s="21">
        <f t="shared" si="20"/>
        <v>0.32580669115289823</v>
      </c>
      <c r="T47" s="22">
        <f t="shared" si="21"/>
        <v>11.934311031241695</v>
      </c>
      <c r="U47" s="22" t="str">
        <f t="shared" si="14"/>
        <v>ОДН</v>
      </c>
      <c r="V47" s="41">
        <f t="shared" si="22"/>
        <v>16380</v>
      </c>
      <c r="X47" s="47"/>
    </row>
    <row r="48" spans="1:24" ht="50.1" customHeight="1" x14ac:dyDescent="0.25">
      <c r="A48" s="44">
        <v>36</v>
      </c>
      <c r="B48" s="46" t="s">
        <v>79</v>
      </c>
      <c r="C48" s="45" t="s">
        <v>37</v>
      </c>
      <c r="D48" s="20">
        <v>60000</v>
      </c>
      <c r="E48" s="35">
        <v>0.85</v>
      </c>
      <c r="F48" s="36">
        <f t="shared" si="15"/>
        <v>51000</v>
      </c>
      <c r="G48" s="37">
        <v>1.19</v>
      </c>
      <c r="H48" s="38">
        <f t="shared" si="16"/>
        <v>71400</v>
      </c>
      <c r="I48" s="37">
        <v>0.88</v>
      </c>
      <c r="J48" s="36">
        <f t="shared" si="17"/>
        <v>52800</v>
      </c>
      <c r="K48" s="39"/>
      <c r="L48" s="40"/>
      <c r="M48" s="40"/>
      <c r="N48" s="40"/>
      <c r="O48" s="40"/>
      <c r="P48" s="38"/>
      <c r="Q48" s="40">
        <f t="shared" si="18"/>
        <v>0.97</v>
      </c>
      <c r="R48" s="21">
        <f t="shared" si="19"/>
        <v>3</v>
      </c>
      <c r="S48" s="21">
        <f t="shared" si="20"/>
        <v>0.1882817038376273</v>
      </c>
      <c r="T48" s="22">
        <f t="shared" si="21"/>
        <v>19.410484931714155</v>
      </c>
      <c r="U48" s="22" t="str">
        <f t="shared" si="14"/>
        <v>ОДН</v>
      </c>
      <c r="V48" s="41">
        <f t="shared" si="22"/>
        <v>58200</v>
      </c>
      <c r="X48" s="47"/>
    </row>
    <row r="49" spans="1:24" ht="50.1" customHeight="1" x14ac:dyDescent="0.25">
      <c r="A49" s="44">
        <v>37</v>
      </c>
      <c r="B49" s="46" t="s">
        <v>80</v>
      </c>
      <c r="C49" s="45" t="s">
        <v>36</v>
      </c>
      <c r="D49" s="20">
        <v>200</v>
      </c>
      <c r="E49" s="35">
        <v>130</v>
      </c>
      <c r="F49" s="36">
        <f t="shared" si="15"/>
        <v>26000</v>
      </c>
      <c r="G49" s="37">
        <v>119.4</v>
      </c>
      <c r="H49" s="38">
        <f t="shared" si="16"/>
        <v>23880</v>
      </c>
      <c r="I49" s="37">
        <v>133.9</v>
      </c>
      <c r="J49" s="36">
        <f t="shared" si="17"/>
        <v>26780</v>
      </c>
      <c r="K49" s="39"/>
      <c r="L49" s="40"/>
      <c r="M49" s="40"/>
      <c r="N49" s="40"/>
      <c r="O49" s="40"/>
      <c r="P49" s="38"/>
      <c r="Q49" s="40">
        <f t="shared" si="18"/>
        <v>127.77</v>
      </c>
      <c r="R49" s="21">
        <f t="shared" si="19"/>
        <v>3</v>
      </c>
      <c r="S49" s="21">
        <f t="shared" si="20"/>
        <v>7.5035558237411681</v>
      </c>
      <c r="T49" s="22">
        <f t="shared" si="21"/>
        <v>5.872705505002088</v>
      </c>
      <c r="U49" s="22" t="str">
        <f t="shared" si="14"/>
        <v>ОДН</v>
      </c>
      <c r="V49" s="41">
        <f t="shared" si="22"/>
        <v>25554</v>
      </c>
      <c r="X49" s="47"/>
    </row>
    <row r="50" spans="1:24" ht="50.1" customHeight="1" x14ac:dyDescent="0.25">
      <c r="A50" s="44">
        <v>38</v>
      </c>
      <c r="B50" s="46" t="s">
        <v>81</v>
      </c>
      <c r="C50" s="45" t="s">
        <v>37</v>
      </c>
      <c r="D50" s="20">
        <v>1000</v>
      </c>
      <c r="E50" s="35">
        <v>12</v>
      </c>
      <c r="F50" s="36">
        <f t="shared" si="15"/>
        <v>12000</v>
      </c>
      <c r="G50" s="37">
        <v>9.5500000000000007</v>
      </c>
      <c r="H50" s="38">
        <f t="shared" si="16"/>
        <v>9550</v>
      </c>
      <c r="I50" s="37">
        <v>12.36</v>
      </c>
      <c r="J50" s="36">
        <f t="shared" si="17"/>
        <v>12360</v>
      </c>
      <c r="K50" s="39"/>
      <c r="L50" s="40"/>
      <c r="M50" s="40"/>
      <c r="N50" s="40"/>
      <c r="O50" s="40"/>
      <c r="P50" s="38"/>
      <c r="Q50" s="40">
        <f t="shared" si="18"/>
        <v>11.3</v>
      </c>
      <c r="R50" s="21">
        <f t="shared" si="19"/>
        <v>3</v>
      </c>
      <c r="S50" s="21">
        <f t="shared" si="20"/>
        <v>1.5290683437963126</v>
      </c>
      <c r="T50" s="22">
        <f t="shared" si="21"/>
        <v>13.531578263684182</v>
      </c>
      <c r="U50" s="22" t="str">
        <f t="shared" si="14"/>
        <v>ОДН</v>
      </c>
      <c r="V50" s="41">
        <f t="shared" si="22"/>
        <v>11300</v>
      </c>
      <c r="X50" s="47"/>
    </row>
    <row r="51" spans="1:24" ht="50.1" customHeight="1" x14ac:dyDescent="0.25">
      <c r="A51" s="44">
        <v>39</v>
      </c>
      <c r="B51" s="46" t="s">
        <v>82</v>
      </c>
      <c r="C51" s="45" t="s">
        <v>37</v>
      </c>
      <c r="D51" s="20">
        <v>100</v>
      </c>
      <c r="E51" s="35">
        <v>150</v>
      </c>
      <c r="F51" s="36">
        <f t="shared" si="15"/>
        <v>15000</v>
      </c>
      <c r="G51" s="37">
        <v>129</v>
      </c>
      <c r="H51" s="38">
        <f t="shared" si="16"/>
        <v>12900</v>
      </c>
      <c r="I51" s="37">
        <v>154.5</v>
      </c>
      <c r="J51" s="36">
        <f t="shared" si="17"/>
        <v>15450</v>
      </c>
      <c r="K51" s="39"/>
      <c r="L51" s="40"/>
      <c r="M51" s="40"/>
      <c r="N51" s="40"/>
      <c r="O51" s="40"/>
      <c r="P51" s="38"/>
      <c r="Q51" s="40">
        <f t="shared" si="18"/>
        <v>144.5</v>
      </c>
      <c r="R51" s="21">
        <f t="shared" si="19"/>
        <v>3</v>
      </c>
      <c r="S51" s="21">
        <f t="shared" si="20"/>
        <v>13.610657588816199</v>
      </c>
      <c r="T51" s="22">
        <f t="shared" si="21"/>
        <v>9.4191401998728033</v>
      </c>
      <c r="U51" s="22" t="str">
        <f t="shared" si="14"/>
        <v>ОДН</v>
      </c>
      <c r="V51" s="41">
        <f t="shared" si="22"/>
        <v>14450</v>
      </c>
      <c r="X51" s="47"/>
    </row>
    <row r="52" spans="1:24" ht="50.1" customHeight="1" x14ac:dyDescent="0.25">
      <c r="A52" s="44">
        <v>40</v>
      </c>
      <c r="B52" s="46" t="s">
        <v>83</v>
      </c>
      <c r="C52" s="45" t="s">
        <v>37</v>
      </c>
      <c r="D52" s="20">
        <v>100</v>
      </c>
      <c r="E52" s="35">
        <v>150</v>
      </c>
      <c r="F52" s="36">
        <f t="shared" si="15"/>
        <v>15000</v>
      </c>
      <c r="G52" s="37">
        <v>129</v>
      </c>
      <c r="H52" s="38">
        <f t="shared" si="16"/>
        <v>12900</v>
      </c>
      <c r="I52" s="37">
        <v>154.5</v>
      </c>
      <c r="J52" s="36">
        <f t="shared" si="17"/>
        <v>15450</v>
      </c>
      <c r="K52" s="39"/>
      <c r="L52" s="40"/>
      <c r="M52" s="40"/>
      <c r="N52" s="40"/>
      <c r="O52" s="40"/>
      <c r="P52" s="38"/>
      <c r="Q52" s="40">
        <f t="shared" si="18"/>
        <v>144.5</v>
      </c>
      <c r="R52" s="21">
        <f t="shared" si="19"/>
        <v>3</v>
      </c>
      <c r="S52" s="21">
        <f t="shared" si="20"/>
        <v>13.610657588816199</v>
      </c>
      <c r="T52" s="22">
        <f t="shared" si="21"/>
        <v>9.4191401998728033</v>
      </c>
      <c r="U52" s="22" t="str">
        <f t="shared" si="14"/>
        <v>ОДН</v>
      </c>
      <c r="V52" s="41">
        <f t="shared" si="22"/>
        <v>14450</v>
      </c>
      <c r="X52" s="47"/>
    </row>
    <row r="53" spans="1:24" s="58" customFormat="1" ht="50.1" customHeight="1" x14ac:dyDescent="0.25">
      <c r="A53" s="52">
        <v>41</v>
      </c>
      <c r="B53" s="53" t="s">
        <v>84</v>
      </c>
      <c r="C53" s="54" t="s">
        <v>43</v>
      </c>
      <c r="D53" s="55">
        <v>180</v>
      </c>
      <c r="E53" s="35">
        <v>65</v>
      </c>
      <c r="F53" s="36">
        <f t="shared" si="15"/>
        <v>11700</v>
      </c>
      <c r="G53" s="37">
        <v>63.68</v>
      </c>
      <c r="H53" s="38">
        <f t="shared" si="16"/>
        <v>11462.4</v>
      </c>
      <c r="I53" s="37">
        <v>66.95</v>
      </c>
      <c r="J53" s="36">
        <f t="shared" si="17"/>
        <v>12051</v>
      </c>
      <c r="K53" s="35"/>
      <c r="L53" s="36"/>
      <c r="M53" s="36"/>
      <c r="N53" s="36"/>
      <c r="O53" s="36"/>
      <c r="P53" s="38"/>
      <c r="Q53" s="36">
        <f t="shared" si="18"/>
        <v>65.209999999999994</v>
      </c>
      <c r="R53" s="56">
        <f t="shared" si="19"/>
        <v>3</v>
      </c>
      <c r="S53" s="56">
        <f t="shared" si="20"/>
        <v>1.645083584502625</v>
      </c>
      <c r="T53" s="22">
        <f t="shared" si="21"/>
        <v>2.522747407610221</v>
      </c>
      <c r="U53" s="22" t="str">
        <f t="shared" si="14"/>
        <v>ОДН</v>
      </c>
      <c r="V53" s="57">
        <f t="shared" si="22"/>
        <v>11737.8</v>
      </c>
      <c r="X53" s="59"/>
    </row>
    <row r="54" spans="1:24" s="58" customFormat="1" ht="50.1" customHeight="1" x14ac:dyDescent="0.25">
      <c r="A54" s="52">
        <v>42</v>
      </c>
      <c r="B54" s="53" t="s">
        <v>85</v>
      </c>
      <c r="C54" s="54" t="s">
        <v>40</v>
      </c>
      <c r="D54" s="55">
        <v>10</v>
      </c>
      <c r="E54" s="35">
        <v>92</v>
      </c>
      <c r="F54" s="36">
        <f t="shared" si="15"/>
        <v>920</v>
      </c>
      <c r="G54" s="37">
        <v>110</v>
      </c>
      <c r="H54" s="38">
        <f t="shared" si="16"/>
        <v>1100</v>
      </c>
      <c r="I54" s="37">
        <v>94.76</v>
      </c>
      <c r="J54" s="36">
        <f t="shared" si="17"/>
        <v>947.6</v>
      </c>
      <c r="K54" s="35"/>
      <c r="L54" s="36"/>
      <c r="M54" s="36"/>
      <c r="N54" s="36"/>
      <c r="O54" s="36"/>
      <c r="P54" s="38"/>
      <c r="Q54" s="36">
        <f t="shared" si="18"/>
        <v>98.92</v>
      </c>
      <c r="R54" s="56">
        <f t="shared" si="19"/>
        <v>3</v>
      </c>
      <c r="S54" s="56">
        <f t="shared" si="20"/>
        <v>9.6942869773903428</v>
      </c>
      <c r="T54" s="22">
        <f t="shared" si="21"/>
        <v>9.8001283637185015</v>
      </c>
      <c r="U54" s="22" t="str">
        <f t="shared" si="14"/>
        <v>ОДН</v>
      </c>
      <c r="V54" s="57">
        <f t="shared" si="22"/>
        <v>989.2</v>
      </c>
      <c r="X54" s="59"/>
    </row>
    <row r="55" spans="1:24" ht="50.1" customHeight="1" x14ac:dyDescent="0.25">
      <c r="A55" s="44">
        <v>43</v>
      </c>
      <c r="B55" s="46" t="s">
        <v>86</v>
      </c>
      <c r="C55" s="45" t="s">
        <v>37</v>
      </c>
      <c r="D55" s="20">
        <v>6000</v>
      </c>
      <c r="E55" s="35">
        <v>0.7</v>
      </c>
      <c r="F55" s="36">
        <f t="shared" si="15"/>
        <v>4200</v>
      </c>
      <c r="G55" s="37">
        <v>0.86</v>
      </c>
      <c r="H55" s="38">
        <f t="shared" si="16"/>
        <v>5160</v>
      </c>
      <c r="I55" s="37">
        <v>0.72</v>
      </c>
      <c r="J55" s="36">
        <f t="shared" si="17"/>
        <v>4320</v>
      </c>
      <c r="K55" s="39"/>
      <c r="L55" s="40"/>
      <c r="M55" s="40"/>
      <c r="N55" s="40"/>
      <c r="O55" s="40"/>
      <c r="P55" s="38"/>
      <c r="Q55" s="40">
        <f t="shared" si="18"/>
        <v>0.76</v>
      </c>
      <c r="R55" s="21">
        <f t="shared" si="19"/>
        <v>3</v>
      </c>
      <c r="S55" s="21">
        <f t="shared" si="20"/>
        <v>8.717797887081348E-2</v>
      </c>
      <c r="T55" s="22">
        <f t="shared" si="21"/>
        <v>11.47078669352809</v>
      </c>
      <c r="U55" s="22" t="str">
        <f t="shared" si="14"/>
        <v>ОДН</v>
      </c>
      <c r="V55" s="41">
        <f t="shared" si="22"/>
        <v>4560</v>
      </c>
      <c r="X55" s="47"/>
    </row>
    <row r="56" spans="1:24" ht="50.1" customHeight="1" x14ac:dyDescent="0.25">
      <c r="A56" s="44">
        <v>44</v>
      </c>
      <c r="B56" s="46" t="s">
        <v>87</v>
      </c>
      <c r="C56" s="45" t="s">
        <v>40</v>
      </c>
      <c r="D56" s="20">
        <v>10</v>
      </c>
      <c r="E56" s="35">
        <v>70</v>
      </c>
      <c r="F56" s="36">
        <f t="shared" si="15"/>
        <v>700</v>
      </c>
      <c r="G56" s="37">
        <v>63.68</v>
      </c>
      <c r="H56" s="38">
        <f t="shared" si="16"/>
        <v>636.79999999999995</v>
      </c>
      <c r="I56" s="37">
        <v>72.099999999999994</v>
      </c>
      <c r="J56" s="36">
        <f t="shared" si="17"/>
        <v>721</v>
      </c>
      <c r="K56" s="39"/>
      <c r="L56" s="40"/>
      <c r="M56" s="40"/>
      <c r="N56" s="40"/>
      <c r="O56" s="40"/>
      <c r="P56" s="38"/>
      <c r="Q56" s="40">
        <f t="shared" si="18"/>
        <v>68.59</v>
      </c>
      <c r="R56" s="21">
        <f t="shared" si="19"/>
        <v>3</v>
      </c>
      <c r="S56" s="21">
        <f t="shared" si="20"/>
        <v>4.3827103486313099</v>
      </c>
      <c r="T56" s="22">
        <f t="shared" si="21"/>
        <v>6.3897220420342755</v>
      </c>
      <c r="U56" s="22" t="str">
        <f t="shared" si="14"/>
        <v>ОДН</v>
      </c>
      <c r="V56" s="41">
        <f t="shared" si="22"/>
        <v>685.90000000000009</v>
      </c>
      <c r="X56" s="47"/>
    </row>
    <row r="57" spans="1:24" ht="50.1" customHeight="1" x14ac:dyDescent="0.25">
      <c r="A57" s="44">
        <v>45</v>
      </c>
      <c r="B57" s="46" t="s">
        <v>88</v>
      </c>
      <c r="C57" s="45" t="s">
        <v>37</v>
      </c>
      <c r="D57" s="20">
        <v>16000</v>
      </c>
      <c r="E57" s="35">
        <v>4</v>
      </c>
      <c r="F57" s="36">
        <f t="shared" si="15"/>
        <v>64000</v>
      </c>
      <c r="G57" s="37">
        <v>3.88</v>
      </c>
      <c r="H57" s="38">
        <f t="shared" si="16"/>
        <v>62080</v>
      </c>
      <c r="I57" s="37">
        <v>4.12</v>
      </c>
      <c r="J57" s="36">
        <f t="shared" si="17"/>
        <v>65920</v>
      </c>
      <c r="K57" s="39"/>
      <c r="L57" s="40"/>
      <c r="M57" s="40"/>
      <c r="N57" s="40"/>
      <c r="O57" s="40"/>
      <c r="P57" s="38"/>
      <c r="Q57" s="40">
        <f t="shared" si="18"/>
        <v>4</v>
      </c>
      <c r="R57" s="21">
        <f t="shared" si="19"/>
        <v>3</v>
      </c>
      <c r="S57" s="21">
        <f t="shared" si="20"/>
        <v>0.12000000000000011</v>
      </c>
      <c r="T57" s="22">
        <f t="shared" si="21"/>
        <v>3.0000000000000027</v>
      </c>
      <c r="U57" s="22" t="str">
        <f t="shared" si="14"/>
        <v>ОДН</v>
      </c>
      <c r="V57" s="41">
        <f t="shared" si="22"/>
        <v>64000</v>
      </c>
      <c r="X57" s="47"/>
    </row>
    <row r="58" spans="1:24" ht="50.1" customHeight="1" x14ac:dyDescent="0.25">
      <c r="A58" s="44">
        <v>46</v>
      </c>
      <c r="B58" s="46" t="s">
        <v>89</v>
      </c>
      <c r="C58" s="45" t="s">
        <v>37</v>
      </c>
      <c r="D58" s="20">
        <v>16000</v>
      </c>
      <c r="E58" s="35">
        <v>4</v>
      </c>
      <c r="F58" s="36">
        <f t="shared" si="15"/>
        <v>64000</v>
      </c>
      <c r="G58" s="37">
        <v>3.88</v>
      </c>
      <c r="H58" s="38">
        <f t="shared" si="16"/>
        <v>62080</v>
      </c>
      <c r="I58" s="37">
        <v>4.12</v>
      </c>
      <c r="J58" s="36">
        <f t="shared" si="17"/>
        <v>65920</v>
      </c>
      <c r="K58" s="39"/>
      <c r="L58" s="40"/>
      <c r="M58" s="40"/>
      <c r="N58" s="40"/>
      <c r="O58" s="40"/>
      <c r="P58" s="38"/>
      <c r="Q58" s="40">
        <f t="shared" si="18"/>
        <v>4</v>
      </c>
      <c r="R58" s="21">
        <f t="shared" si="19"/>
        <v>3</v>
      </c>
      <c r="S58" s="21">
        <f t="shared" si="20"/>
        <v>0.12000000000000011</v>
      </c>
      <c r="T58" s="22">
        <f t="shared" si="21"/>
        <v>3.0000000000000027</v>
      </c>
      <c r="U58" s="22" t="str">
        <f t="shared" si="14"/>
        <v>ОДН</v>
      </c>
      <c r="V58" s="41">
        <f t="shared" si="22"/>
        <v>64000</v>
      </c>
      <c r="X58" s="50"/>
    </row>
    <row r="59" spans="1:24" ht="50.1" customHeight="1" x14ac:dyDescent="0.25">
      <c r="A59" s="44">
        <v>47</v>
      </c>
      <c r="B59" s="46" t="s">
        <v>90</v>
      </c>
      <c r="C59" s="45" t="s">
        <v>37</v>
      </c>
      <c r="D59" s="20">
        <v>16000</v>
      </c>
      <c r="E59" s="35">
        <v>8</v>
      </c>
      <c r="F59" s="36">
        <f t="shared" si="15"/>
        <v>128000</v>
      </c>
      <c r="G59" s="37">
        <v>7.56</v>
      </c>
      <c r="H59" s="38">
        <f t="shared" si="16"/>
        <v>120960</v>
      </c>
      <c r="I59" s="37">
        <v>8.24</v>
      </c>
      <c r="J59" s="36">
        <f t="shared" si="17"/>
        <v>131840</v>
      </c>
      <c r="K59" s="39"/>
      <c r="L59" s="40"/>
      <c r="M59" s="40"/>
      <c r="N59" s="40"/>
      <c r="O59" s="40"/>
      <c r="P59" s="38"/>
      <c r="Q59" s="40">
        <f t="shared" si="18"/>
        <v>7.93</v>
      </c>
      <c r="R59" s="21">
        <f t="shared" si="19"/>
        <v>3</v>
      </c>
      <c r="S59" s="21">
        <f t="shared" si="20"/>
        <v>0.34489128721961104</v>
      </c>
      <c r="T59" s="22">
        <f t="shared" si="21"/>
        <v>4.3491965601464191</v>
      </c>
      <c r="U59" s="22" t="str">
        <f t="shared" si="14"/>
        <v>ОДН</v>
      </c>
      <c r="V59" s="41">
        <f t="shared" si="22"/>
        <v>126880</v>
      </c>
      <c r="X59" s="50"/>
    </row>
    <row r="60" spans="1:24" s="58" customFormat="1" ht="50.1" customHeight="1" x14ac:dyDescent="0.25">
      <c r="A60" s="52">
        <v>48</v>
      </c>
      <c r="B60" s="53" t="s">
        <v>91</v>
      </c>
      <c r="C60" s="54" t="s">
        <v>40</v>
      </c>
      <c r="D60" s="60">
        <v>300</v>
      </c>
      <c r="E60" s="35">
        <v>80</v>
      </c>
      <c r="F60" s="36">
        <f t="shared" si="15"/>
        <v>24000</v>
      </c>
      <c r="G60" s="37">
        <v>90</v>
      </c>
      <c r="H60" s="38">
        <f t="shared" si="16"/>
        <v>27000</v>
      </c>
      <c r="I60" s="37">
        <v>82.4</v>
      </c>
      <c r="J60" s="36">
        <f t="shared" si="17"/>
        <v>24720</v>
      </c>
      <c r="K60" s="35"/>
      <c r="L60" s="36"/>
      <c r="M60" s="36"/>
      <c r="N60" s="36"/>
      <c r="O60" s="36"/>
      <c r="P60" s="38"/>
      <c r="Q60" s="36">
        <f t="shared" si="18"/>
        <v>84.13</v>
      </c>
      <c r="R60" s="56">
        <f t="shared" si="19"/>
        <v>3</v>
      </c>
      <c r="S60" s="56">
        <f t="shared" si="20"/>
        <v>5.2204741163997728</v>
      </c>
      <c r="T60" s="22">
        <f t="shared" si="21"/>
        <v>6.2052467804585438</v>
      </c>
      <c r="U60" s="22" t="str">
        <f t="shared" si="14"/>
        <v>ОДН</v>
      </c>
      <c r="V60" s="57">
        <f t="shared" si="22"/>
        <v>25239</v>
      </c>
      <c r="X60" s="61"/>
    </row>
    <row r="61" spans="1:24" s="23" customFormat="1" ht="27.75" customHeight="1" x14ac:dyDescent="0.25">
      <c r="A61" s="76" t="s">
        <v>26</v>
      </c>
      <c r="B61" s="77"/>
      <c r="C61" s="24"/>
      <c r="D61" s="51"/>
      <c r="E61" s="42"/>
      <c r="F61" s="42"/>
      <c r="G61" s="42"/>
      <c r="H61" s="42"/>
      <c r="I61" s="42"/>
      <c r="J61" s="69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3">
        <f>SUM(V13:V60)</f>
        <v>1234138.2479999999</v>
      </c>
      <c r="X61" s="50"/>
    </row>
    <row r="62" spans="1:24" s="25" customFormat="1" x14ac:dyDescent="0.25">
      <c r="A62" s="26"/>
      <c r="J62" s="70"/>
      <c r="S62" s="27"/>
    </row>
    <row r="63" spans="1:24" x14ac:dyDescent="0.25">
      <c r="A63" s="78" t="s">
        <v>27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80"/>
    </row>
    <row r="64" spans="1:24" ht="52.5" customHeight="1" x14ac:dyDescent="0.25">
      <c r="A64" s="81" t="s">
        <v>33</v>
      </c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3"/>
    </row>
    <row r="65" spans="1:22" ht="101.45" customHeight="1" x14ac:dyDescent="0.25">
      <c r="A65" s="73" t="s">
        <v>28</v>
      </c>
      <c r="B65" s="74"/>
      <c r="C65" s="75" t="s">
        <v>29</v>
      </c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</row>
    <row r="66" spans="1:22" ht="68.45" customHeight="1" x14ac:dyDescent="0.25">
      <c r="A66" s="73" t="s">
        <v>30</v>
      </c>
      <c r="B66" s="74"/>
      <c r="C66" s="75" t="s">
        <v>31</v>
      </c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</row>
    <row r="67" spans="1:22" ht="51" customHeight="1" x14ac:dyDescent="0.25">
      <c r="A67" s="73" t="s">
        <v>18</v>
      </c>
      <c r="B67" s="74"/>
      <c r="C67" s="75" t="s">
        <v>32</v>
      </c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</row>
    <row r="68" spans="1:22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71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</row>
    <row r="69" spans="1:22" x14ac:dyDescent="0.25">
      <c r="B69" s="29"/>
      <c r="C69" s="29"/>
      <c r="D69" s="30"/>
      <c r="E69" s="31"/>
      <c r="F69" s="32"/>
      <c r="G69" s="31"/>
      <c r="H69" s="31"/>
      <c r="I69" s="31"/>
      <c r="J69" s="72"/>
      <c r="K69" s="31"/>
      <c r="L69" s="31"/>
      <c r="M69" s="31"/>
      <c r="N69" s="31"/>
      <c r="O69" s="31"/>
      <c r="P69" s="31"/>
      <c r="Q69" s="31"/>
      <c r="R69" s="33"/>
      <c r="S69" s="31"/>
      <c r="T69" s="31"/>
      <c r="U69" s="31"/>
      <c r="V69" s="31"/>
    </row>
  </sheetData>
  <mergeCells count="36">
    <mergeCell ref="A4:V4"/>
    <mergeCell ref="A5:V5"/>
    <mergeCell ref="A6:V6"/>
    <mergeCell ref="A8:D8"/>
    <mergeCell ref="E8:F8"/>
    <mergeCell ref="G8:H8"/>
    <mergeCell ref="A10:A12"/>
    <mergeCell ref="B10:B12"/>
    <mergeCell ref="E10:F10"/>
    <mergeCell ref="G10:H10"/>
    <mergeCell ref="E11:F11"/>
    <mergeCell ref="G11:H11"/>
    <mergeCell ref="C10:D11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R10:R12"/>
    <mergeCell ref="S10:S12"/>
    <mergeCell ref="T10:T12"/>
    <mergeCell ref="U10:U12"/>
    <mergeCell ref="V10:V12"/>
    <mergeCell ref="A66:B66"/>
    <mergeCell ref="C66:V66"/>
    <mergeCell ref="A67:B67"/>
    <mergeCell ref="C67:V67"/>
    <mergeCell ref="A61:B61"/>
    <mergeCell ref="A63:V63"/>
    <mergeCell ref="A64:V64"/>
    <mergeCell ref="A65:B65"/>
    <mergeCell ref="C65:V65"/>
  </mergeCells>
  <phoneticPr fontId="19" type="noConversion"/>
  <pageMargins left="0.7" right="0.7" top="0.75" bottom="0.75" header="0.3" footer="0.3"/>
  <pageSetup paperSize="9" firstPageNumber="21474836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Mngr-4</cp:lastModifiedBy>
  <cp:revision>3</cp:revision>
  <dcterms:created xsi:type="dcterms:W3CDTF">2021-01-18T05:46:41Z</dcterms:created>
  <dcterms:modified xsi:type="dcterms:W3CDTF">2026-06-02T04:13:35Z</dcterms:modified>
</cp:coreProperties>
</file>